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ink/ink1.xml" ContentType="application/inkml+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F:\CUENTA PUBLICA 2021\MUNICIPIO DE PEÑAMILLER\Anexos 3. Estados Inf. Contable\"/>
    </mc:Choice>
  </mc:AlternateContent>
  <bookViews>
    <workbookView xWindow="0" yWindow="0" windowWidth="28800" windowHeight="12435" tabRatio="858"/>
  </bookViews>
  <sheets>
    <sheet name="POA FISM 2021 AVANCES" sheetId="17" r:id="rId1"/>
  </sheets>
  <definedNames>
    <definedName name="_xlnm.Print_Area" localSheetId="0">'POA FISM 2021 AVANCES'!$A$11:$Q$157</definedName>
    <definedName name="_xlnm.Print_Titles" localSheetId="0">'POA FISM 2021 AVANCES'!$1:$10</definedName>
  </definedNames>
  <calcPr calcId="15251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119" i="17" l="1"/>
  <c r="J146" i="17"/>
  <c r="I146" i="17"/>
  <c r="H146" i="17"/>
  <c r="J142" i="17"/>
  <c r="I142" i="17"/>
  <c r="H142" i="17"/>
  <c r="J138" i="17"/>
  <c r="I138" i="17"/>
  <c r="H138" i="17"/>
  <c r="J124" i="17"/>
  <c r="I124" i="17"/>
  <c r="H124" i="17"/>
  <c r="E124" i="17"/>
  <c r="J119" i="17"/>
  <c r="I119" i="17"/>
  <c r="J107" i="17" l="1"/>
  <c r="I105" i="17"/>
  <c r="H113" i="17" s="1"/>
  <c r="H105" i="17"/>
  <c r="G104" i="17"/>
  <c r="G105" i="17" s="1"/>
  <c r="F113" i="17" s="1"/>
  <c r="I99" i="17"/>
  <c r="H112" i="17" s="1"/>
  <c r="H99" i="17"/>
  <c r="G99" i="17"/>
  <c r="F112" i="17" s="1"/>
  <c r="L83" i="17"/>
  <c r="I83" i="17"/>
  <c r="H111" i="17" s="1"/>
  <c r="H83" i="17"/>
  <c r="G81" i="17"/>
  <c r="G67" i="17"/>
  <c r="G63" i="17"/>
  <c r="I58" i="17"/>
  <c r="H110" i="17" s="1"/>
  <c r="H58" i="17"/>
  <c r="G58" i="17"/>
  <c r="F110" i="17" s="1"/>
  <c r="I55" i="17"/>
  <c r="H109" i="17" s="1"/>
  <c r="H55" i="17"/>
  <c r="G55" i="17"/>
  <c r="F109" i="17" s="1"/>
  <c r="H34" i="17"/>
  <c r="H30" i="17"/>
  <c r="H27" i="17"/>
  <c r="I34" i="17"/>
  <c r="I29" i="17"/>
  <c r="I30" i="17" s="1"/>
  <c r="I27" i="17"/>
  <c r="I19" i="17"/>
  <c r="G34" i="17"/>
  <c r="G29" i="17"/>
  <c r="G30" i="17" s="1"/>
  <c r="G19" i="17"/>
  <c r="G27" i="17" s="1"/>
  <c r="G83" i="17" l="1"/>
  <c r="F111" i="17" s="1"/>
  <c r="F114" i="17" s="1"/>
  <c r="H114" i="17"/>
  <c r="F115" i="17" l="1"/>
</calcChain>
</file>

<file path=xl/sharedStrings.xml><?xml version="1.0" encoding="utf-8"?>
<sst xmlns="http://schemas.openxmlformats.org/spreadsheetml/2006/main" count="543" uniqueCount="223">
  <si>
    <t>MUNICIPIO DE PEÑAMILLER, QRO.</t>
  </si>
  <si>
    <t xml:space="preserve">RAMO 33 FONDO DE APORTACIONES PARA LA INFRAESTRUCTURA SOCIAL MUNICIPAL </t>
  </si>
  <si>
    <t>Y DE LAS DEMARCACIONES TERRITORIALES DEL DISTRITO FEDERAL (FISMDF)</t>
  </si>
  <si>
    <t>NUM</t>
  </si>
  <si>
    <t>NOMBRE DE LA OBRA</t>
  </si>
  <si>
    <t>LOCALIDAD</t>
  </si>
  <si>
    <t>FECHA PROGRAMADA</t>
  </si>
  <si>
    <t>MONTO APROBADO</t>
  </si>
  <si>
    <t>METAS TOTALES</t>
  </si>
  <si>
    <t>MODALIDAD DE EJECUCION</t>
  </si>
  <si>
    <t>DEL PROYECTO</t>
  </si>
  <si>
    <t>BENEFICIARIOS</t>
  </si>
  <si>
    <t>CANTIDAD</t>
  </si>
  <si>
    <t>UNIDAD</t>
  </si>
  <si>
    <t>ELE ELECTRIFICACIÓN RURAL Y DE COLONIAS POBRES</t>
  </si>
  <si>
    <t>AMPLIACION DE LÍNEA Y RED DE DISTRIBUCION DE ENERGIA ELECTRICA EN LA LOCALIDAD DE MESA DEL TROJE.</t>
  </si>
  <si>
    <t>0073 MESA DEL TROJE</t>
  </si>
  <si>
    <t>JUNIO</t>
  </si>
  <si>
    <t>POSTE</t>
  </si>
  <si>
    <t>HABITANTES</t>
  </si>
  <si>
    <t>C</t>
  </si>
  <si>
    <t>MEV MEJORAMIENTO DE VIVIENDA</t>
  </si>
  <si>
    <t>SEPTIEMBRE</t>
  </si>
  <si>
    <t>DICIEMBRE</t>
  </si>
  <si>
    <t>CUARTO</t>
  </si>
  <si>
    <t>PERSONAS</t>
  </si>
  <si>
    <t>CUARTOS</t>
  </si>
  <si>
    <t>URB URBANIZACIÓN</t>
  </si>
  <si>
    <t>PAVIMENTACIÓN DE CALLE EN LA LOCALIDAD DE LOMA BONITA</t>
  </si>
  <si>
    <t>0144 LOMA BONITA</t>
  </si>
  <si>
    <t>M2</t>
  </si>
  <si>
    <t>MEJORAMIENTO DE CAMINO DE ACCESO DE LA LOCALIDAD DE EL MORAL</t>
  </si>
  <si>
    <t>0037 EL MORAL</t>
  </si>
  <si>
    <t>PAVIMENTACIÓN DE CALLE EN EL BARRIO EL CERRITO EN LA LOCALIDAD DE LA HIGUERA</t>
  </si>
  <si>
    <t>0030 LA HIGUERA</t>
  </si>
  <si>
    <t>0007 AGUA FRIA</t>
  </si>
  <si>
    <t>REHABILITACION DE CANCHA DE FUTBOL SOCCER EN LA LOCALIDAD DE PUERTO AMARILLO 2DA ETAPA</t>
  </si>
  <si>
    <t>0101 PUERTO AMARILLO</t>
  </si>
  <si>
    <t>JULIO</t>
  </si>
  <si>
    <t>CANCHA</t>
  </si>
  <si>
    <t>REHABILITACION DE CANCHA DE FUTBOL SOCCER EN LA LOCALIDAD DE EL FRONTONCILLO 2DA ETAPA</t>
  </si>
  <si>
    <t>0027 FRONTONCILLO</t>
  </si>
  <si>
    <t>MEJORAMIENTO DE CAMINO DE ACCESO DE LA LOCALIDAD DE LA PLAZUELA</t>
  </si>
  <si>
    <t>0046 PLAZUELA</t>
  </si>
  <si>
    <t>CONSTRUCCIÓN DE TECHADO EN CANCHA DE USOS MULTIPLES, EN LA LOCALIDAD DE AGUA FRIA (PUERTO BLANCO)</t>
  </si>
  <si>
    <t>PAVIMENTACION DE CALLE EN LA LOCALIDAD DE ADJUNTAS DE HIGUERAS 3ERA ETAPA</t>
  </si>
  <si>
    <t>0002 ADJUNTAS DE HIGUERA</t>
  </si>
  <si>
    <t>FEBRERO</t>
  </si>
  <si>
    <t>0064 LA ZANCONA</t>
  </si>
  <si>
    <t>PAVIMENTACION DE CALLE PRINCIPAL EN LA LOCALIDAD DE LOMA BLANCA</t>
  </si>
  <si>
    <t>0100 LOMA BLANCA</t>
  </si>
  <si>
    <t>CONSTRUCCIÓN DE TECHADO EN CANCHA DE USOS MULTIPLES, EN LA LOCALIDAD DE CRUZ DEL MILAGRO</t>
  </si>
  <si>
    <t>0022 CRUZ DEL MILAGRO</t>
  </si>
  <si>
    <t>0051 SAN ISIDRO (SAN ISIDRO BOQUILLAS)</t>
  </si>
  <si>
    <t>MEJORAMIENTO DE CAMINO DE ACCESO DE LA LOCALIDAD DE PUERTO DEL AIRE</t>
  </si>
  <si>
    <t>0048 PUERTO DEL AIRE</t>
  </si>
  <si>
    <t>IBE INFRAESTRUCTURA BÁSICA DEL SECTOR EDUCATIVO</t>
  </si>
  <si>
    <t>0034 MAGUEY VERDE</t>
  </si>
  <si>
    <t>ALUMNOS</t>
  </si>
  <si>
    <t>0133 PUEBLO NUEVO</t>
  </si>
  <si>
    <t>0123 EL ATORÓN</t>
  </si>
  <si>
    <t>SUMA DE RUBRO</t>
  </si>
  <si>
    <t>TOTAL PROGRAMADO</t>
  </si>
  <si>
    <t>ABRIL</t>
  </si>
  <si>
    <t>MAYO</t>
  </si>
  <si>
    <t>AGOSTO</t>
  </si>
  <si>
    <t>OCTUBRE</t>
  </si>
  <si>
    <t>CONSTRUCCIÓN DE TECHADO EN ÁREA DE IMPARTICIÓN DE EDUCACIÓN FÍSICA EN LA ESC. PRIMARIA "MARGARITA MAZA DE JUÁREZ ", EN LA LOCALIDAD DE MAGUEY VERDE.</t>
  </si>
  <si>
    <t>URBANIZACION DE CALLE PRINCIPAL DESDE EL CENTRO DE SALUD EN LA LOCALIDAD DE AGUA FRIA</t>
  </si>
  <si>
    <t>PAVIMENTACION DE CALLE PRINCIPAL EN LA LOCALIDAD DE LA ZANCONA</t>
  </si>
  <si>
    <t>CONSTRUCCION DE MURO DE CONTENCION EN LA ESC. PRIM. "BENITO JUAREZ" EN LA LOCALIDAD DE LA HIGUERA</t>
  </si>
  <si>
    <t>M3</t>
  </si>
  <si>
    <t>CONSTRUCCIÓN DE TECHUMBRE ESTRUCTURADA, EN LA ESCUELA PRIMARIA BENITO JUÁREZ”, UBICADA EN LA LOCALIDAD PUEBLO NUEVO, EN EL MUNICIPIO DE PEÑAMILLER, QUERÉTARO, CON CLAVE DE CENTRO DE TRABAJO 22DPR0445A, 2DA ETAPA.</t>
  </si>
  <si>
    <t>URBANIZACIÓN DE CALLE PRINCIPAL EN LA LOCALIDAD DE SAN ISIDRO</t>
  </si>
  <si>
    <t>CONSTRUCCIÓN DE TECHADO EN ÁREA DE IMPARTICIÓN DE EDUCACIÓN FÍSICA EN LA ESC. PRIMARIA "JOSEFA ORTIZ DE DOMÍNGUEZ ", EN LA LOCALIDAD EL ATORON</t>
  </si>
  <si>
    <t>APO AGUA POTABLE</t>
  </si>
  <si>
    <t>REHABILITACIÓN DE RED O SISTEMA DE AGUA ENTUBADA EN LA LOCALIDAD DE LA LAJA</t>
  </si>
  <si>
    <t>SISTEMA</t>
  </si>
  <si>
    <t>0122 LA LAJA</t>
  </si>
  <si>
    <t>SALDO</t>
  </si>
  <si>
    <t>MONTO EJERCIDO</t>
  </si>
  <si>
    <t>TOTAL SALDO</t>
  </si>
  <si>
    <t>MONTO MODIFICADO</t>
  </si>
  <si>
    <t>CONSTRUCCIÓN DE CUARTO DORMITORIO EN LA LOCALIDAD DE PIEDRA GORDA</t>
  </si>
  <si>
    <t>CONSTRUCCIÓN DE CUARTO DORMITORIO EN LA LOCALIDAD DE EL PILÓN</t>
  </si>
  <si>
    <t>0044 EL PILÓN</t>
  </si>
  <si>
    <t>CONSTRUCCIÓN DE CUARTO DORMITORIO EN LA LOCALIDAD DE EL SAUZ</t>
  </si>
  <si>
    <t>0057 EL SAUZ</t>
  </si>
  <si>
    <t>CONSTRUCCIÓN DE CUARTO DORMITORIO EN LA LOCALIDAD DE ADJUNTAS DE HIGUERAS</t>
  </si>
  <si>
    <t>0002 ADJUNTAS DE HIGUERAS</t>
  </si>
  <si>
    <t>CONSTRUCCIÓN DE CUARTO DORMITORIO EN LA LOCALIDAD DE EL PARAÍSO</t>
  </si>
  <si>
    <t>0125 EL PARAÍSO</t>
  </si>
  <si>
    <t>CONSTRUCCIÓN DE CUARTO DORMITORIO EN LA LOCALIDAD DE VILLA EMILIANO ZAPATA</t>
  </si>
  <si>
    <t>0063 VILLA EMILIANO ZAPATA (EXTORAZ)</t>
  </si>
  <si>
    <t>CONSTRUCCIÓN DE CUARTO DORMITORIO EN LA LOCALIDAD DE EL COMEDERO</t>
  </si>
  <si>
    <t>0021 EL COMEDERO</t>
  </si>
  <si>
    <t>CONSTRUCCIÓN DE CUARTO DORMITORIO EN LA LOCALIDAD DE AGUA CALIENTE</t>
  </si>
  <si>
    <t>0004 AGUA CALIENTE</t>
  </si>
  <si>
    <t>CONSTRUCCIÓN DE CUARTO DORMITORIO EN LA LOCALIDAD DE SAN MIGUEL PALMAS</t>
  </si>
  <si>
    <t>0054 SAN MIGUEL PALMAS (MISIÓN DE PALMAS)</t>
  </si>
  <si>
    <t>0066 PIEDRA GORDA</t>
  </si>
  <si>
    <t>CONSTRUCCIÓN DE CUARTO DORMITORIO EN LA LOCALIDAD DE LA ZANCONA</t>
  </si>
  <si>
    <t>CONSTRUCCIÓN DE CUARTO DORMITORIO EN LA LOCALIDAD DE EL PORTUGUÉS</t>
  </si>
  <si>
    <t>0047 EL PORTUGUÉS</t>
  </si>
  <si>
    <t>CONSTRUCCIÓN DE CUARTO DORMITORIO EN LA LOCALIDAD DE LAS MESAS</t>
  </si>
  <si>
    <t>0035 LAS MESAS</t>
  </si>
  <si>
    <t>CONSTRUCCIÓN DE CUARTO DORMITORIO EN LA LOCALIDAD DE EL ENCINO</t>
  </si>
  <si>
    <t>0141 EL ENCINO</t>
  </si>
  <si>
    <t>CONSTRUCCIÓN DE CUARTO DORMITORIO EN LA LOCALIDAD DE LOMA BLANCA</t>
  </si>
  <si>
    <t>CONSTRUCCIÓN DE CUARTO DORMITORIO EN LA LOCALIDAD DE EL GARAMBULLAL</t>
  </si>
  <si>
    <t>0028 EL GARAMBULLAL</t>
  </si>
  <si>
    <t>CONSTRUCCIÓN DE CUARTO DORMITORIO EN LA LOCALIDAD DE AGUA FRÍA</t>
  </si>
  <si>
    <t>0007 AGUA FRÍA</t>
  </si>
  <si>
    <t>CONSTRUCCIÓN DE CUARTO DORMITORIO EN LA LOCALIDAD DE PUEBLO NUEVO</t>
  </si>
  <si>
    <t>CONSTRUCCIÓN DE CUARTO DORMITORIO EN LA LOCALIDAD DE MORENOS</t>
  </si>
  <si>
    <t>0038 MORENOS</t>
  </si>
  <si>
    <t>CONSTRUCCIÓN DE CUARTO DORMITORIO EN LA LOCALIDAD DE MILPILLAS</t>
  </si>
  <si>
    <t>0145 MILPILLAS</t>
  </si>
  <si>
    <t>CONSTRUCCIÓN DE CUARTO DORMITORIO EN LA LOCALIDAD DE LOS MORALES</t>
  </si>
  <si>
    <t>0146 LOS MORALES</t>
  </si>
  <si>
    <t>CONSTRUCCIÓN DE CUARTO DORMITORIO EN LA LOCALIDAD DE EL ATORÓN</t>
  </si>
  <si>
    <t>CONSTRUCCIÓN DE CUARTO DORMITORIO EN LA LOCALIDAD DE CAMARGO</t>
  </si>
  <si>
    <t>0015 CAMARGO</t>
  </si>
  <si>
    <t>CONSTRUCCIÓN DE CUARTO DORMITORIO EN LA LOCALIDAD DE MAGUEY VERDE</t>
  </si>
  <si>
    <t>RESUMEN PROGRAMADO FISMDF 2021</t>
  </si>
  <si>
    <t>RESUMEN EJERCIDO FISMDF 2021</t>
  </si>
  <si>
    <t>TOTAL DEL RUBRO</t>
  </si>
  <si>
    <t>CIERRE DEL PROGRAMA OPERATIVO ANUAL 2021</t>
  </si>
  <si>
    <t>AVANCE FÍSICO</t>
  </si>
  <si>
    <t>FONDO MUNICIPAL (FM)</t>
  </si>
  <si>
    <t>I</t>
  </si>
  <si>
    <t>INFRAESTRUCTURA MUNICIPAL</t>
  </si>
  <si>
    <t xml:space="preserve">MANTENIMIENTO Y CONSERVACIÓN DE CALLES </t>
  </si>
  <si>
    <t>VARIAS LOCALIDADES</t>
  </si>
  <si>
    <t>ENERO</t>
  </si>
  <si>
    <t>APOYOS</t>
  </si>
  <si>
    <t>AM</t>
  </si>
  <si>
    <t>CONSTRUCCION DE TECHADO EN CANCHA DE USOS MULTIPLES EN LA LOCALIDAD DE LOS CERRITOS</t>
  </si>
  <si>
    <t>LOS CERRITOS</t>
  </si>
  <si>
    <t>URBANIZACION DE CALLE PRINCIPAL EN LA LOCALIDAD DE BOQUILLAS</t>
  </si>
  <si>
    <t>BOQUILLAS</t>
  </si>
  <si>
    <t>REHABILITACIÓN DE AUDITORIO EN LA CABECERA MUNICIPAL (ALUMBRADO)</t>
  </si>
  <si>
    <t>PEÑAMILLER</t>
  </si>
  <si>
    <t>MARZO</t>
  </si>
  <si>
    <t>OBRA</t>
  </si>
  <si>
    <t>REHABILITACION DE CANCHA DE FUTBOL SOCCER EN LA LOCALIDAD DE LA ESTACION 2DA ETAPA</t>
  </si>
  <si>
    <t>LA ESTACION</t>
  </si>
  <si>
    <t>PAVIMENTACIÓN DE CALLE EN LA LOCALIDAD DE EL ARTE</t>
  </si>
  <si>
    <t>EL ARTE</t>
  </si>
  <si>
    <t>PAVIMENTACIÓN DE CALLE PRINCIPAL EN LA LOCALIDAD DE EL TEQUEZQUITE</t>
  </si>
  <si>
    <t>EL TEQUEZQUITE</t>
  </si>
  <si>
    <t>MEJORAMIENTO DE CAMINO A LA LOCALIDAD DE EL SAUCILLO</t>
  </si>
  <si>
    <t>EL SAUCILLO</t>
  </si>
  <si>
    <t>CONSTRUCCION DE MURO EN LA LOCALIDAD DE EL SALADO</t>
  </si>
  <si>
    <t>EL SALADO</t>
  </si>
  <si>
    <t>CONSTRUCCION DE ANDADOR EN LA LOCALIDAD DE EL LINDERO</t>
  </si>
  <si>
    <t>EL LINDERO</t>
  </si>
  <si>
    <t>REHABILITACIÓN DE DRENAJE SANITARIO EN LA LOCALIDAD DE LA ESTACIÓN</t>
  </si>
  <si>
    <t>0088 LA ESTACIÓN</t>
  </si>
  <si>
    <t>ML</t>
  </si>
  <si>
    <t>CONSTRUCCIÓN DE PAVIMENTO DE EMPEDRADO EN CAMINO DE ACCESO A LA LOCALIDAD DE PUERTO DE OJO DE AGUA</t>
  </si>
  <si>
    <t>0106 PUERTO DEL OJO DE AGUA</t>
  </si>
  <si>
    <t>MEJORAMIENTO DE CAMINO DE ACCESO A LA LOCALIDAD DE PUERTO DE LA GUITARRA</t>
  </si>
  <si>
    <t>0121 PUERTO DE LA GUITARRA</t>
  </si>
  <si>
    <t>SUB TOTAL</t>
  </si>
  <si>
    <t>II</t>
  </si>
  <si>
    <t>ED INFRAESTRUCTURA BÁSICA DEL SECTOR EDUCATIVO</t>
  </si>
  <si>
    <t>ADECUACIÓN DE ESPACIOS PARA LA UNIVERSIDAD TECNOLÓGICA DE SAN JUAN DE RIO, CAMPUS PEÑAMILLER. SEGUNDA ETAPA.</t>
  </si>
  <si>
    <t>III</t>
  </si>
  <si>
    <t xml:space="preserve">ELE ELECTRIFICACIÓN RURAL Y DE COLONIAS POBRES </t>
  </si>
  <si>
    <t>AMPLIACION DE RED DE DISTRIBUCION DE ENERGIA ELECTRICA EN LA LOCALIDAD DE LA ESTACION</t>
  </si>
  <si>
    <t>LA  ESTACION</t>
  </si>
  <si>
    <t>AMPLIACIÓN DE LÍNEA Y RED DE DISTRIBUCIÓN DE ENERGÍA ELÉCTRICA EN LA LOCALIDAD DE CRUZ DE OROZCO</t>
  </si>
  <si>
    <t>CRUZ DE OROZCO</t>
  </si>
  <si>
    <t>IV</t>
  </si>
  <si>
    <t>DESARROLLO SOCIAL</t>
  </si>
  <si>
    <t>DESARROLLO SOCIAL (EMPLEO TEMPORAL Y MEJORAMIENTO DE VIVIENDA )</t>
  </si>
  <si>
    <t>ACCION</t>
  </si>
  <si>
    <t>V</t>
  </si>
  <si>
    <t>DESARROLLO AGROPECUARIO</t>
  </si>
  <si>
    <t>SUBTOTAL</t>
  </si>
  <si>
    <t>TOTAL</t>
  </si>
  <si>
    <t>GEQ 2021 (TURISMO)</t>
  </si>
  <si>
    <t>REHABILITACION Y MEJORAMIENTO DE ANDADOR JUÁREZ, EN LA CABECERA MUNICIPAL DE PEÑAMILLER, QRO.</t>
  </si>
  <si>
    <t>TOTAL FONDO</t>
  </si>
  <si>
    <t>GEQ 2021 (ISN 2021)</t>
  </si>
  <si>
    <t>MODERNIZACION Y AMPLIACION DEL CAMINO EL PORTUGUEZ - EL ENCINO - AGUA FRIA 1ER ETAPA.</t>
  </si>
  <si>
    <t>EL ENCINO</t>
  </si>
  <si>
    <t>PAVIMENTACION DE CALLE EN EL BARRIO EL CERRITO EN LA LOCALIDAD DE LA HIGUERA SEGUNDA ETAPA</t>
  </si>
  <si>
    <t>LA HIGUERA</t>
  </si>
  <si>
    <t>PAVIMENTACIÓN DE CALLE PRIMERO DE MAYO EN LA CABECERA MUNICIPAL DE PEÑAMILLER</t>
  </si>
  <si>
    <t>FISE 2021</t>
  </si>
  <si>
    <t>AMPLIACION DE LÍNEA Y RED DE ENERGIA ELECTRICA EN LA LOCALIDAD DE EL PILÓN, PEÑAMILLER, QRO.</t>
  </si>
  <si>
    <t>EL PILÓN</t>
  </si>
  <si>
    <t>AMPLIACION DE LÍNEA Y RED DE ENERGIA ELECTRICA EN LA CALLE LA UNIDAD EN LA CABECERA MUNICIPAL DE PEÑAMILLER</t>
  </si>
  <si>
    <t>AMPLIACION DE LÍNEA Y RED DE ENERGIA ELECTRICA EN LA LOCALIDAD DE APOSENTOS, PEÑAMILLER, QRO.</t>
  </si>
  <si>
    <t>APOSENTOS</t>
  </si>
  <si>
    <t>AMPLIACION DE LÍNEA Y RED DE ENERGIA ELECTRICA EN LA CALLE MIGUEL HIDALGO EN LA LOCALIDAD DE EL PORTUGUÉS, PEÑAMILLER, QRO.</t>
  </si>
  <si>
    <t>EL PORTUGUES</t>
  </si>
  <si>
    <t>CONSTRUCCIÓN DE SISTEMA DE AGUA POTABLE EN LA LOCALIDAD EL MOTOSHÍ, PEÑAMILLER, QRO.</t>
  </si>
  <si>
    <t>EL MOTOSHI (LA PAZ)</t>
  </si>
  <si>
    <t>AMPLIACIÓN DE DRENAJE SANITARIO EN LA COLONIA EL SÓTANO EN LA CABECERA MUNICIPAL, PEÑAMILLER, QRO.</t>
  </si>
  <si>
    <t>AMPLIACION DE LÍNEA Y RED DE ENERGIA ELECTRICA EN LA LOCALIDAD DE LA ESTACIÓN, PEÑAMILLER, QRO.</t>
  </si>
  <si>
    <t>0088 LA ESTACION</t>
  </si>
  <si>
    <t>AMPLIACION DE LÍNEA Y RED DE ENERGIA ELECTRICA EN CALLE SALIDA A SANTA CATARINA EN LA LOCALIDAD DE SAN MIGUEL PALMAS, PEÑAMILLER, QRO.</t>
  </si>
  <si>
    <t>SAN MIGUEL PALMAS (MISION DE PALMAS)</t>
  </si>
  <si>
    <t>AMPLIACION DE LÍNEA Y RED DE ENERGIA ELECTRICA EN LA CALLE PIRITA EN LA LOCALIDAD DE CAMARGO, PEÑAMILLER, QRO.</t>
  </si>
  <si>
    <t xml:space="preserve"> CAMARGO</t>
  </si>
  <si>
    <t>AMPLIACION DE LÍNEA Y RED DE ENERGIA ELECTRICA EN LA CALLE PROLONGACIÓN VENUSTIANO CARRANZA EN LA LOCALIDAD DE VILLA EMILIANO ZAPATA (EXTORAZ), PEÑAMILLER, QRO.</t>
  </si>
  <si>
    <t>AMPLIACION DE LÍNEA Y RED DE ENERGIA ELECTRICA EN LA LOCALIDAD DE LOS ENCINOS, PEÑAMILLER, QRO.</t>
  </si>
  <si>
    <t xml:space="preserve"> LOS ENCINOS</t>
  </si>
  <si>
    <t>AMPLIACION DE LÍNEA Y RED DE ENERGIA ELECTRICA EN LA LOCALIDAD DE EL ÁLAMO, PEÑAMILLER, QRO.</t>
  </si>
  <si>
    <t>EL ÁLAMO</t>
  </si>
  <si>
    <t>ISN 2021</t>
  </si>
  <si>
    <t>REHABILITACION DE DRENAJE SANITARIO EN LAS CALLES 20 DE NOVIEMBRE Y PROLONGACIÓN ZARAGOZA EN LA LOCALIDAD DE SAN MIGUEL PALMAS, PEÑAMILLER, QUERETARO.</t>
  </si>
  <si>
    <t>G.E.Q. OYA 2020 (EN 2022 PASÓ A SER GEQ O.Y.A. 2021)</t>
  </si>
  <si>
    <t>REHABILITACION DE DRENAJE SANITARIO EN LA LOCALIDAD DE SAN JUANICO, PEÑAMILLER, QRO.</t>
  </si>
  <si>
    <t>SAN JUANICO</t>
  </si>
  <si>
    <t>PROFR. JUAN CARLOS LINARES AGUILAR</t>
  </si>
  <si>
    <t>PRESIDENTE MUNICIPAL</t>
  </si>
  <si>
    <t xml:space="preserve">ING. NORMA RUTH  LEONAR PEREZ </t>
  </si>
  <si>
    <t xml:space="preserve">DIRECTORA DE OBRAS PUBLICAS </t>
  </si>
  <si>
    <t>CUENTA PUBLICA 2021</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</si>
</sst>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8" formatCode="&quot;$&quot;#,##0.00;[Red]\-&quot;$&quot;#,##0.00"/>
    <numFmt numFmtId="44" formatCode="_-&quot;$&quot;* #,##0.00_-;\-&quot;$&quot;* #,##0.00_-;_-&quot;$&quot;* &quot;-&quot;??_-;_-@_-"/>
    <numFmt numFmtId="43" formatCode="_-* #,##0.00_-;\-* #,##0.00_-;_-* &quot;-&quot;??_-;_-@_-"/>
    <numFmt numFmtId="164" formatCode="&quot;$&quot;#,##0.00"/>
  </numFmts>
  <fonts count="24">
    <font>
      <sz val="10"/>
      <name val="Arial"/>
      <family val="2"/>
    </font>
    <font>
      <sz val="11"/>
      <color theme="1"/>
      <name val="Calibri"/>
      <family val="2"/>
      <scheme val="minor"/>
    </font>
    <font>
      <sz val="10"/>
      <name val="Arial"/>
      <family val="2"/>
    </font>
    <font>
      <b/>
      <sz val="11"/>
      <name val="Abadi"/>
      <family val="2"/>
    </font>
    <font>
      <b/>
      <sz val="9"/>
      <name val="Abadi"/>
      <family val="2"/>
    </font>
    <font>
      <b/>
      <sz val="11"/>
      <name val="Gill Sans MT"/>
      <family val="2"/>
    </font>
    <font>
      <sz val="10"/>
      <name val="Abadi"/>
      <family val="2"/>
    </font>
    <font>
      <sz val="8"/>
      <color theme="1"/>
      <name val="Abadi"/>
      <family val="2"/>
    </font>
    <font>
      <b/>
      <sz val="8"/>
      <name val="Abadi"/>
      <family val="2"/>
    </font>
    <font>
      <sz val="8"/>
      <name val="Abadi"/>
      <family val="2"/>
    </font>
    <font>
      <sz val="9"/>
      <name val="Abadi"/>
      <family val="2"/>
    </font>
    <font>
      <sz val="8"/>
      <color theme="0"/>
      <name val="Abadi"/>
      <family val="2"/>
    </font>
    <font>
      <b/>
      <sz val="10"/>
      <name val="Abadi"/>
      <family val="2"/>
    </font>
    <font>
      <sz val="6"/>
      <name val="Abadi"/>
      <family val="2"/>
    </font>
    <font>
      <sz val="8.6999999999999993"/>
      <name val="Abadi"/>
      <family val="2"/>
    </font>
    <font>
      <sz val="8.5"/>
      <name val="Abadi"/>
      <family val="2"/>
    </font>
    <font>
      <b/>
      <sz val="8"/>
      <name val="Arial"/>
      <family val="2"/>
    </font>
    <font>
      <b/>
      <sz val="8"/>
      <name val="Arial Black"/>
      <family val="2"/>
    </font>
    <font>
      <b/>
      <sz val="12"/>
      <name val="Abadi"/>
      <family val="2"/>
    </font>
    <font>
      <b/>
      <sz val="8"/>
      <color theme="1"/>
      <name val="Arial Nova"/>
      <family val="2"/>
    </font>
    <font>
      <sz val="8"/>
      <color theme="1"/>
      <name val="Arial Nova"/>
      <family val="2"/>
    </font>
    <font>
      <sz val="11"/>
      <color theme="1"/>
      <name val="Arial Nova"/>
      <family val="2"/>
    </font>
    <font>
      <b/>
      <sz val="8"/>
      <color rgb="FFFF0000"/>
      <name val="Arial Nova"/>
      <family val="2"/>
    </font>
    <font>
      <b/>
      <sz val="12"/>
      <name val="Arial"/>
      <family val="2"/>
    </font>
  </fonts>
  <fills count="8">
    <fill>
      <patternFill patternType="none"/>
    </fill>
    <fill>
      <patternFill patternType="gray125"/>
    </fill>
    <fill>
      <patternFill patternType="solid">
        <fgColor theme="0"/>
        <bgColor indexed="64"/>
      </patternFill>
    </fill>
    <fill>
      <patternFill patternType="gray0625">
        <fgColor theme="2" tint="-0.24994659260841701"/>
        <bgColor indexed="65"/>
      </patternFill>
    </fill>
    <fill>
      <patternFill patternType="solid">
        <fgColor theme="0" tint="-4.9989318521683403E-2"/>
        <bgColor indexed="64"/>
      </patternFill>
    </fill>
    <fill>
      <patternFill patternType="solid">
        <fgColor theme="8" tint="0.59999389629810485"/>
        <bgColor indexed="64"/>
      </patternFill>
    </fill>
    <fill>
      <patternFill patternType="solid">
        <fgColor theme="8" tint="0.79998168889431442"/>
        <bgColor indexed="64"/>
      </patternFill>
    </fill>
    <fill>
      <patternFill patternType="solid">
        <fgColor theme="4" tint="0.59999389629810485"/>
        <bgColor indexed="64"/>
      </patternFill>
    </fill>
  </fills>
  <borders count="25">
    <border>
      <left/>
      <right/>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style="thin">
        <color indexed="64"/>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top style="thin">
        <color indexed="64"/>
      </top>
      <bottom/>
      <diagonal/>
    </border>
    <border>
      <left/>
      <right/>
      <top/>
      <bottom style="thin">
        <color indexed="64"/>
      </bottom>
      <diagonal/>
    </border>
    <border>
      <left/>
      <right style="thin">
        <color indexed="64"/>
      </right>
      <top style="thin">
        <color indexed="64"/>
      </top>
      <bottom style="thin">
        <color indexed="64"/>
      </bottom>
      <diagonal/>
    </border>
    <border>
      <left/>
      <right/>
      <top/>
      <bottom style="hair">
        <color indexed="64"/>
      </bottom>
      <diagonal/>
    </border>
    <border>
      <left/>
      <right style="hair">
        <color indexed="64"/>
      </right>
      <top/>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style="hair">
        <color indexed="64"/>
      </bottom>
      <diagonal/>
    </border>
    <border>
      <left/>
      <right/>
      <top style="hair">
        <color indexed="64"/>
      </top>
      <bottom style="hair">
        <color indexed="64"/>
      </bottom>
      <diagonal/>
    </border>
    <border>
      <left/>
      <right/>
      <top style="hair">
        <color indexed="64"/>
      </top>
      <bottom/>
      <diagonal/>
    </border>
    <border>
      <left style="hair">
        <color indexed="64"/>
      </left>
      <right/>
      <top/>
      <bottom/>
      <diagonal/>
    </border>
    <border>
      <left/>
      <right/>
      <top style="thin">
        <color indexed="64"/>
      </top>
      <bottom style="thin">
        <color indexed="64"/>
      </bottom>
      <diagonal/>
    </border>
    <border>
      <left style="hair">
        <color indexed="64"/>
      </left>
      <right/>
      <top style="hair">
        <color indexed="64"/>
      </top>
      <bottom style="hair">
        <color indexed="64"/>
      </bottom>
      <diagonal/>
    </border>
    <border>
      <left/>
      <right style="hair">
        <color indexed="64"/>
      </right>
      <top style="hair">
        <color indexed="64"/>
      </top>
      <bottom/>
      <diagonal/>
    </border>
  </borders>
  <cellStyleXfs count="5">
    <xf numFmtId="0" fontId="0" fillId="0" borderId="0"/>
    <xf numFmtId="43" fontId="2" fillId="0" borderId="0" applyFont="0" applyFill="0" applyBorder="0" applyAlignment="0" applyProtection="0"/>
    <xf numFmtId="44" fontId="2" fillId="0" borderId="0" applyFont="0" applyFill="0" applyBorder="0" applyAlignment="0" applyProtection="0"/>
    <xf numFmtId="0" fontId="1" fillId="0" borderId="0"/>
    <xf numFmtId="9" fontId="2" fillId="0" borderId="0" applyFont="0" applyFill="0" applyBorder="0" applyAlignment="0" applyProtection="0"/>
  </cellStyleXfs>
  <cellXfs count="282">
    <xf numFmtId="0" fontId="0" fillId="0" borderId="0" xfId="0"/>
    <xf numFmtId="0" fontId="5" fillId="0" borderId="0" xfId="3" applyFont="1"/>
    <xf numFmtId="0" fontId="6" fillId="0" borderId="0" xfId="0" applyFont="1"/>
    <xf numFmtId="0" fontId="4" fillId="0" borderId="0" xfId="0" applyFont="1"/>
    <xf numFmtId="0" fontId="6" fillId="0" borderId="0" xfId="0" applyFont="1" applyBorder="1"/>
    <xf numFmtId="0" fontId="6" fillId="0" borderId="12" xfId="0" applyFont="1" applyBorder="1"/>
    <xf numFmtId="0" fontId="6" fillId="0" borderId="13" xfId="0" applyFont="1" applyBorder="1" applyAlignment="1">
      <alignment horizontal="center"/>
    </xf>
    <xf numFmtId="0" fontId="4" fillId="0" borderId="13" xfId="0" applyFont="1" applyFill="1" applyBorder="1" applyAlignment="1">
      <alignment vertical="center"/>
    </xf>
    <xf numFmtId="0" fontId="6" fillId="0" borderId="13" xfId="0" applyFont="1" applyBorder="1"/>
    <xf numFmtId="0" fontId="9" fillId="0" borderId="4" xfId="0" applyFont="1" applyFill="1" applyBorder="1" applyAlignment="1">
      <alignment horizontal="center" vertical="center"/>
    </xf>
    <xf numFmtId="0" fontId="9" fillId="0" borderId="4" xfId="0" applyFont="1" applyFill="1" applyBorder="1" applyAlignment="1">
      <alignment horizontal="justify" vertical="center" wrapText="1"/>
    </xf>
    <xf numFmtId="0" fontId="9" fillId="0" borderId="10" xfId="0" applyFont="1" applyFill="1" applyBorder="1" applyAlignment="1">
      <alignment horizontal="center" vertical="center" wrapText="1"/>
    </xf>
    <xf numFmtId="14" fontId="9" fillId="0" borderId="4" xfId="0" applyNumberFormat="1" applyFont="1" applyFill="1" applyBorder="1" applyAlignment="1">
      <alignment horizontal="center" vertical="center" wrapText="1"/>
    </xf>
    <xf numFmtId="0" fontId="9" fillId="0" borderId="4" xfId="0" applyFont="1" applyFill="1" applyBorder="1" applyAlignment="1">
      <alignment horizontal="center" vertical="center" wrapText="1"/>
    </xf>
    <xf numFmtId="2" fontId="9" fillId="0" borderId="4" xfId="1" applyNumberFormat="1" applyFont="1" applyFill="1" applyBorder="1" applyAlignment="1">
      <alignment horizontal="center" vertical="center"/>
    </xf>
    <xf numFmtId="0" fontId="9" fillId="0" borderId="5" xfId="0" applyFont="1" applyFill="1" applyBorder="1" applyAlignment="1">
      <alignment horizontal="center" vertical="center" wrapText="1"/>
    </xf>
    <xf numFmtId="0" fontId="6" fillId="0" borderId="12" xfId="0" applyFont="1" applyBorder="1" applyAlignment="1">
      <alignment horizontal="center"/>
    </xf>
    <xf numFmtId="0" fontId="10" fillId="0" borderId="0" xfId="0" applyFont="1"/>
    <xf numFmtId="0" fontId="6" fillId="0" borderId="0" xfId="0" applyFont="1" applyAlignment="1">
      <alignment horizontal="center"/>
    </xf>
    <xf numFmtId="4" fontId="4" fillId="0" borderId="13" xfId="0" applyNumberFormat="1" applyFont="1" applyBorder="1"/>
    <xf numFmtId="0" fontId="9" fillId="0" borderId="2" xfId="0" applyFont="1" applyFill="1" applyBorder="1" applyAlignment="1">
      <alignment horizontal="center" vertical="center"/>
    </xf>
    <xf numFmtId="0" fontId="9" fillId="0" borderId="4" xfId="0" applyFont="1" applyFill="1" applyBorder="1" applyAlignment="1">
      <alignment vertical="center" wrapText="1"/>
    </xf>
    <xf numFmtId="4" fontId="7" fillId="0" borderId="4" xfId="0" applyNumberFormat="1" applyFont="1" applyFill="1" applyBorder="1" applyAlignment="1">
      <alignment horizontal="center" vertical="center" wrapText="1"/>
    </xf>
    <xf numFmtId="0" fontId="9" fillId="0" borderId="5" xfId="0" applyFont="1" applyFill="1" applyBorder="1" applyAlignment="1">
      <alignment horizontal="center" vertical="center"/>
    </xf>
    <xf numFmtId="0" fontId="11" fillId="0" borderId="0" xfId="0" applyFont="1" applyAlignment="1">
      <alignment horizontal="center" vertical="center" wrapText="1"/>
    </xf>
    <xf numFmtId="0" fontId="4" fillId="0" borderId="0" xfId="0" applyFont="1" applyAlignment="1">
      <alignment vertical="center"/>
    </xf>
    <xf numFmtId="44" fontId="9" fillId="0" borderId="4" xfId="2" applyFont="1" applyFill="1" applyBorder="1" applyAlignment="1">
      <alignment horizontal="center" vertical="center" wrapText="1"/>
    </xf>
    <xf numFmtId="2" fontId="9" fillId="2" borderId="4" xfId="0" applyNumberFormat="1" applyFont="1" applyFill="1" applyBorder="1" applyAlignment="1">
      <alignment horizontal="center" vertical="center" wrapText="1"/>
    </xf>
    <xf numFmtId="0" fontId="6" fillId="0" borderId="0" xfId="0" applyFont="1" applyFill="1"/>
    <xf numFmtId="0" fontId="9" fillId="2" borderId="4" xfId="0" applyFont="1" applyFill="1" applyBorder="1" applyAlignment="1">
      <alignment horizontal="center" vertical="center" wrapText="1"/>
    </xf>
    <xf numFmtId="0" fontId="9" fillId="2" borderId="4" xfId="0" applyFont="1" applyFill="1" applyBorder="1" applyAlignment="1">
      <alignment horizontal="center" vertical="center"/>
    </xf>
    <xf numFmtId="2" fontId="9" fillId="0" borderId="4" xfId="0" applyNumberFormat="1" applyFont="1" applyFill="1" applyBorder="1" applyAlignment="1">
      <alignment horizontal="center" vertical="center" wrapText="1"/>
    </xf>
    <xf numFmtId="14" fontId="9" fillId="0" borderId="14" xfId="0" applyNumberFormat="1" applyFont="1" applyFill="1" applyBorder="1" applyAlignment="1">
      <alignment horizontal="center" vertical="center" wrapText="1"/>
    </xf>
    <xf numFmtId="0" fontId="9" fillId="0" borderId="1" xfId="0" applyFont="1" applyFill="1" applyBorder="1" applyAlignment="1">
      <alignment horizontal="center" vertical="center"/>
    </xf>
    <xf numFmtId="0" fontId="9" fillId="0" borderId="1" xfId="0" applyFont="1" applyFill="1" applyBorder="1" applyAlignment="1">
      <alignment horizontal="center" vertical="center" wrapText="1"/>
    </xf>
    <xf numFmtId="0" fontId="9" fillId="0" borderId="12" xfId="0" applyFont="1" applyBorder="1" applyAlignment="1">
      <alignment horizontal="center" vertical="center"/>
    </xf>
    <xf numFmtId="0" fontId="9" fillId="0" borderId="0" xfId="0" applyFont="1" applyAlignment="1">
      <alignment horizontal="justify" vertical="center" wrapText="1"/>
    </xf>
    <xf numFmtId="0" fontId="9" fillId="2" borderId="12" xfId="0" applyFont="1" applyFill="1" applyBorder="1" applyAlignment="1">
      <alignment horizontal="center" vertical="center" wrapText="1"/>
    </xf>
    <xf numFmtId="0" fontId="9" fillId="0" borderId="12" xfId="0" applyFont="1" applyBorder="1" applyAlignment="1">
      <alignment horizontal="center" vertical="center" wrapText="1"/>
    </xf>
    <xf numFmtId="0" fontId="4" fillId="0" borderId="13" xfId="0" applyFont="1" applyBorder="1"/>
    <xf numFmtId="44" fontId="9" fillId="0" borderId="10" xfId="0" applyNumberFormat="1" applyFont="1" applyFill="1" applyBorder="1" applyAlignment="1">
      <alignment horizontal="center" vertical="center"/>
    </xf>
    <xf numFmtId="0" fontId="9" fillId="2" borderId="5" xfId="0" applyFont="1" applyFill="1" applyBorder="1" applyAlignment="1">
      <alignment horizontal="center" vertical="center"/>
    </xf>
    <xf numFmtId="0" fontId="9" fillId="0" borderId="10" xfId="0" applyFont="1" applyFill="1" applyBorder="1" applyAlignment="1">
      <alignment horizontal="center" vertical="center"/>
    </xf>
    <xf numFmtId="0" fontId="6" fillId="2" borderId="12" xfId="0" applyFont="1" applyFill="1" applyBorder="1"/>
    <xf numFmtId="0" fontId="12" fillId="0" borderId="0" xfId="0" applyFont="1" applyAlignment="1"/>
    <xf numFmtId="0" fontId="13" fillId="0" borderId="0" xfId="0" applyFont="1"/>
    <xf numFmtId="0" fontId="10" fillId="0" borderId="19" xfId="0" applyFont="1" applyBorder="1"/>
    <xf numFmtId="0" fontId="0" fillId="0" borderId="0" xfId="0" applyAlignment="1">
      <alignment horizontal="center"/>
    </xf>
    <xf numFmtId="0" fontId="0" fillId="0" borderId="0" xfId="0" applyBorder="1"/>
    <xf numFmtId="0" fontId="9" fillId="0" borderId="12" xfId="0" applyFont="1" applyFill="1" applyBorder="1" applyAlignment="1">
      <alignment horizontal="center" vertical="center"/>
    </xf>
    <xf numFmtId="0" fontId="6" fillId="0" borderId="13" xfId="0" applyFont="1" applyFill="1" applyBorder="1" applyAlignment="1">
      <alignment horizontal="center"/>
    </xf>
    <xf numFmtId="0" fontId="6" fillId="0" borderId="22" xfId="0" applyFont="1" applyBorder="1"/>
    <xf numFmtId="0" fontId="9" fillId="0" borderId="4" xfId="0" applyFont="1" applyFill="1" applyBorder="1" applyAlignment="1">
      <alignment horizontal="justify" vertical="top" wrapText="1"/>
    </xf>
    <xf numFmtId="44" fontId="9" fillId="0" borderId="4" xfId="0" applyNumberFormat="1" applyFont="1" applyFill="1" applyBorder="1" applyAlignment="1">
      <alignment horizontal="justify" vertical="center"/>
    </xf>
    <xf numFmtId="44" fontId="9" fillId="0" borderId="4" xfId="2" applyNumberFormat="1" applyFont="1" applyFill="1" applyBorder="1" applyAlignment="1">
      <alignment horizontal="justify" vertical="center" wrapText="1"/>
    </xf>
    <xf numFmtId="44" fontId="9" fillId="0" borderId="10" xfId="0" applyNumberFormat="1" applyFont="1" applyFill="1" applyBorder="1" applyAlignment="1">
      <alignment horizontal="justify" vertical="center"/>
    </xf>
    <xf numFmtId="44" fontId="9" fillId="0" borderId="4" xfId="2" applyFont="1" applyFill="1" applyBorder="1" applyAlignment="1">
      <alignment horizontal="justify" vertical="center"/>
    </xf>
    <xf numFmtId="44" fontId="9" fillId="0" borderId="4" xfId="2" applyFont="1" applyFill="1" applyBorder="1" applyAlignment="1">
      <alignment horizontal="justify" vertical="center" wrapText="1"/>
    </xf>
    <xf numFmtId="44" fontId="4" fillId="0" borderId="20" xfId="0" applyNumberFormat="1" applyFont="1" applyBorder="1" applyAlignment="1"/>
    <xf numFmtId="44" fontId="4" fillId="0" borderId="0" xfId="0" applyNumberFormat="1" applyFont="1" applyBorder="1" applyAlignment="1">
      <alignment horizontal="center"/>
    </xf>
    <xf numFmtId="0" fontId="9" fillId="0" borderId="5" xfId="0" applyFont="1" applyFill="1" applyBorder="1" applyAlignment="1">
      <alignment horizontal="justify" vertical="center" wrapText="1"/>
    </xf>
    <xf numFmtId="44" fontId="8" fillId="4" borderId="4" xfId="2" applyNumberFormat="1" applyFont="1" applyFill="1" applyBorder="1" applyAlignment="1">
      <alignment horizontal="justify" vertical="center" wrapText="1"/>
    </xf>
    <xf numFmtId="44" fontId="8" fillId="4" borderId="1" xfId="2" applyNumberFormat="1" applyFont="1" applyFill="1" applyBorder="1" applyAlignment="1">
      <alignment horizontal="justify" vertical="center" wrapText="1"/>
    </xf>
    <xf numFmtId="44" fontId="8" fillId="4" borderId="4" xfId="2" applyFont="1" applyFill="1" applyBorder="1" applyAlignment="1">
      <alignment horizontal="justify" vertical="center" wrapText="1"/>
    </xf>
    <xf numFmtId="44" fontId="9" fillId="0" borderId="4" xfId="2" applyNumberFormat="1" applyFont="1" applyFill="1" applyBorder="1" applyAlignment="1">
      <alignment horizontal="justify" vertical="center"/>
    </xf>
    <xf numFmtId="44" fontId="9" fillId="0" borderId="4" xfId="2" applyNumberFormat="1" applyFont="1" applyFill="1" applyBorder="1" applyAlignment="1">
      <alignment horizontal="center" vertical="center" wrapText="1"/>
    </xf>
    <xf numFmtId="0" fontId="9" fillId="0" borderId="19" xfId="0" applyFont="1" applyBorder="1" applyAlignment="1">
      <alignment vertical="center"/>
    </xf>
    <xf numFmtId="0" fontId="12" fillId="4" borderId="0" xfId="0" applyFont="1" applyFill="1" applyAlignment="1">
      <alignment horizontal="right"/>
    </xf>
    <xf numFmtId="44" fontId="12" fillId="4" borderId="0" xfId="0" applyNumberFormat="1" applyFont="1" applyFill="1" applyBorder="1"/>
    <xf numFmtId="44" fontId="10" fillId="0" borderId="0" xfId="0" applyNumberFormat="1" applyFont="1" applyBorder="1"/>
    <xf numFmtId="0" fontId="10" fillId="0" borderId="0" xfId="0" applyFont="1" applyBorder="1"/>
    <xf numFmtId="0" fontId="12" fillId="0" borderId="15" xfId="0" applyFont="1" applyBorder="1" applyAlignment="1">
      <alignment horizontal="center"/>
    </xf>
    <xf numFmtId="0" fontId="9" fillId="0" borderId="3" xfId="0" applyFont="1" applyFill="1" applyBorder="1" applyAlignment="1">
      <alignment horizontal="center" vertical="center"/>
    </xf>
    <xf numFmtId="0" fontId="9" fillId="0" borderId="14" xfId="0" applyFont="1" applyFill="1" applyBorder="1" applyAlignment="1">
      <alignment horizontal="center" vertical="center"/>
    </xf>
    <xf numFmtId="0" fontId="10" fillId="0" borderId="0" xfId="0" applyFont="1" applyFill="1" applyBorder="1"/>
    <xf numFmtId="0" fontId="12" fillId="2" borderId="0" xfId="0" applyFont="1" applyFill="1" applyBorder="1" applyAlignment="1"/>
    <xf numFmtId="0" fontId="12" fillId="2" borderId="0" xfId="0" applyFont="1" applyFill="1" applyBorder="1" applyAlignment="1">
      <alignment vertical="center"/>
    </xf>
    <xf numFmtId="0" fontId="9" fillId="2" borderId="4" xfId="0" applyFont="1" applyFill="1" applyBorder="1" applyAlignment="1">
      <alignment vertical="center" wrapText="1"/>
    </xf>
    <xf numFmtId="0" fontId="10" fillId="2" borderId="0" xfId="0" applyFont="1" applyFill="1" applyBorder="1"/>
    <xf numFmtId="0" fontId="4" fillId="2" borderId="0" xfId="0" applyFont="1" applyFill="1" applyBorder="1" applyAlignment="1">
      <alignment vertical="center"/>
    </xf>
    <xf numFmtId="4" fontId="7" fillId="0" borderId="2" xfId="0" applyNumberFormat="1" applyFont="1" applyFill="1" applyBorder="1" applyAlignment="1">
      <alignment horizontal="center" vertical="center" wrapText="1"/>
    </xf>
    <xf numFmtId="44" fontId="9" fillId="0" borderId="17" xfId="0" applyNumberFormat="1" applyFont="1" applyBorder="1" applyAlignment="1">
      <alignment horizontal="justify" vertical="center"/>
    </xf>
    <xf numFmtId="0" fontId="9" fillId="0" borderId="21" xfId="0" applyFont="1" applyBorder="1" applyAlignment="1">
      <alignment vertical="center"/>
    </xf>
    <xf numFmtId="0" fontId="10" fillId="0" borderId="21" xfId="0" applyFont="1" applyBorder="1"/>
    <xf numFmtId="44" fontId="4" fillId="0" borderId="0" xfId="0" applyNumberFormat="1" applyFont="1" applyBorder="1" applyAlignment="1"/>
    <xf numFmtId="0" fontId="9" fillId="0" borderId="18" xfId="0" applyFont="1" applyBorder="1" applyAlignment="1">
      <alignment horizontal="center" vertical="center"/>
    </xf>
    <xf numFmtId="0" fontId="4" fillId="0" borderId="0" xfId="0" applyFont="1" applyAlignment="1">
      <alignment horizontal="right" vertical="center"/>
    </xf>
    <xf numFmtId="0" fontId="13" fillId="2" borderId="16" xfId="0" applyFont="1" applyFill="1" applyBorder="1"/>
    <xf numFmtId="0" fontId="13" fillId="0" borderId="16" xfId="0" applyFont="1" applyBorder="1"/>
    <xf numFmtId="44" fontId="9" fillId="0" borderId="4" xfId="0" applyNumberFormat="1" applyFont="1" applyFill="1" applyBorder="1" applyAlignment="1">
      <alignment horizontal="right" vertical="center"/>
    </xf>
    <xf numFmtId="0" fontId="9" fillId="0" borderId="2" xfId="0" applyFont="1" applyFill="1" applyBorder="1" applyAlignment="1">
      <alignment vertical="center" wrapText="1"/>
    </xf>
    <xf numFmtId="0" fontId="10" fillId="0" borderId="0" xfId="0" applyFont="1" applyAlignment="1">
      <alignment vertical="center"/>
    </xf>
    <xf numFmtId="44" fontId="4" fillId="0" borderId="20" xfId="0" applyNumberFormat="1" applyFont="1" applyBorder="1" applyAlignment="1">
      <alignment horizontal="justify" vertical="center"/>
    </xf>
    <xf numFmtId="44" fontId="8" fillId="0" borderId="1" xfId="2" applyFont="1" applyFill="1" applyBorder="1" applyAlignment="1">
      <alignment horizontal="justify" vertical="center" wrapText="1"/>
    </xf>
    <xf numFmtId="44" fontId="8" fillId="0" borderId="1" xfId="2" applyNumberFormat="1" applyFont="1" applyFill="1" applyBorder="1" applyAlignment="1">
      <alignment horizontal="justify" vertical="center" wrapText="1"/>
    </xf>
    <xf numFmtId="9" fontId="9" fillId="5" borderId="4" xfId="4" applyFont="1" applyFill="1" applyBorder="1" applyAlignment="1">
      <alignment horizontal="center" vertical="center"/>
    </xf>
    <xf numFmtId="9" fontId="9" fillId="5" borderId="4" xfId="4" applyFont="1" applyFill="1" applyBorder="1" applyAlignment="1">
      <alignment horizontal="center" vertical="center" wrapText="1"/>
    </xf>
    <xf numFmtId="9" fontId="9" fillId="5" borderId="10" xfId="4" applyFont="1" applyFill="1" applyBorder="1" applyAlignment="1">
      <alignment horizontal="center" vertical="center"/>
    </xf>
    <xf numFmtId="0" fontId="12" fillId="0" borderId="0" xfId="0" applyFont="1" applyBorder="1" applyAlignment="1">
      <alignment horizontal="center"/>
    </xf>
    <xf numFmtId="0" fontId="4" fillId="0" borderId="0" xfId="0" applyFont="1" applyBorder="1" applyAlignment="1">
      <alignment horizontal="right" vertical="center"/>
    </xf>
    <xf numFmtId="0" fontId="4" fillId="0" borderId="0" xfId="0" applyFont="1" applyFill="1" applyAlignment="1">
      <alignment horizontal="center" vertical="center"/>
    </xf>
    <xf numFmtId="0" fontId="4" fillId="0" borderId="0" xfId="0" applyFont="1" applyAlignment="1">
      <alignment horizontal="justify" vertical="center"/>
    </xf>
    <xf numFmtId="9" fontId="9" fillId="6" borderId="4" xfId="4" applyFont="1" applyFill="1" applyBorder="1" applyAlignment="1">
      <alignment horizontal="center" vertical="center" wrapText="1"/>
    </xf>
    <xf numFmtId="0" fontId="9" fillId="0" borderId="2" xfId="0" applyFont="1" applyFill="1" applyBorder="1" applyAlignment="1">
      <alignment horizontal="justify" vertical="center" wrapText="1"/>
    </xf>
    <xf numFmtId="0" fontId="9" fillId="0" borderId="12" xfId="0" applyFont="1" applyFill="1" applyBorder="1" applyAlignment="1">
      <alignment horizontal="center" vertical="center" wrapText="1"/>
    </xf>
    <xf numFmtId="14" fontId="9" fillId="0" borderId="10" xfId="0" applyNumberFormat="1" applyFont="1" applyFill="1" applyBorder="1" applyAlignment="1">
      <alignment horizontal="center" vertical="center" wrapText="1"/>
    </xf>
    <xf numFmtId="44" fontId="9" fillId="0" borderId="10" xfId="2" applyNumberFormat="1" applyFont="1" applyFill="1" applyBorder="1" applyAlignment="1">
      <alignment horizontal="justify" vertical="center" wrapText="1"/>
    </xf>
    <xf numFmtId="9" fontId="9" fillId="6" borderId="6" xfId="4" applyFont="1" applyFill="1" applyBorder="1" applyAlignment="1">
      <alignment horizontal="center" vertical="center" wrapText="1"/>
    </xf>
    <xf numFmtId="9" fontId="9" fillId="6" borderId="2" xfId="4" applyFont="1" applyFill="1" applyBorder="1" applyAlignment="1">
      <alignment horizontal="center" vertical="center" wrapText="1"/>
    </xf>
    <xf numFmtId="0" fontId="9" fillId="2" borderId="1" xfId="0" applyFont="1" applyFill="1" applyBorder="1" applyAlignment="1">
      <alignment horizontal="center" vertical="center" wrapText="1"/>
    </xf>
    <xf numFmtId="0" fontId="9" fillId="0" borderId="2" xfId="0" applyFont="1" applyFill="1" applyBorder="1" applyAlignment="1">
      <alignment horizontal="center" vertical="center" wrapText="1"/>
    </xf>
    <xf numFmtId="0" fontId="9" fillId="0" borderId="3" xfId="0" applyFont="1" applyFill="1" applyBorder="1" applyAlignment="1">
      <alignment horizontal="center" vertical="center" wrapText="1"/>
    </xf>
    <xf numFmtId="44" fontId="9" fillId="0" borderId="10" xfId="2" applyFont="1" applyFill="1" applyBorder="1" applyAlignment="1">
      <alignment horizontal="justify" vertical="center"/>
    </xf>
    <xf numFmtId="9" fontId="9" fillId="6" borderId="4" xfId="4" applyFont="1" applyFill="1" applyBorder="1" applyAlignment="1">
      <alignment horizontal="center" vertical="center"/>
    </xf>
    <xf numFmtId="2" fontId="9" fillId="0" borderId="2" xfId="1" applyNumberFormat="1" applyFont="1" applyFill="1" applyBorder="1" applyAlignment="1">
      <alignment horizontal="center" vertical="center"/>
    </xf>
    <xf numFmtId="9" fontId="9" fillId="6" borderId="7" xfId="4" applyFont="1" applyFill="1" applyBorder="1" applyAlignment="1">
      <alignment horizontal="center" vertical="center"/>
    </xf>
    <xf numFmtId="1" fontId="9" fillId="0" borderId="2" xfId="1" applyNumberFormat="1" applyFont="1" applyFill="1" applyBorder="1" applyAlignment="1">
      <alignment horizontal="center" vertical="center"/>
    </xf>
    <xf numFmtId="0" fontId="9" fillId="0" borderId="22" xfId="0" applyFont="1" applyFill="1" applyBorder="1" applyAlignment="1">
      <alignment horizontal="center" vertical="center" wrapText="1"/>
    </xf>
    <xf numFmtId="44" fontId="9" fillId="0" borderId="4" xfId="0" applyNumberFormat="1" applyFont="1" applyFill="1" applyBorder="1" applyAlignment="1">
      <alignment horizontal="center" vertical="center" wrapText="1"/>
    </xf>
    <xf numFmtId="164" fontId="9" fillId="0" borderId="5" xfId="2" applyNumberFormat="1" applyFont="1" applyFill="1" applyBorder="1" applyAlignment="1">
      <alignment horizontal="center" vertical="center" wrapText="1"/>
    </xf>
    <xf numFmtId="44" fontId="9" fillId="0" borderId="5" xfId="2" applyNumberFormat="1" applyFont="1" applyFill="1" applyBorder="1" applyAlignment="1">
      <alignment vertical="center" wrapText="1"/>
    </xf>
    <xf numFmtId="9" fontId="9" fillId="6" borderId="5" xfId="4" applyFont="1" applyFill="1" applyBorder="1" applyAlignment="1">
      <alignment horizontal="center" vertical="center" wrapText="1"/>
    </xf>
    <xf numFmtId="0" fontId="9" fillId="0" borderId="14" xfId="0" applyFont="1" applyFill="1" applyBorder="1" applyAlignment="1">
      <alignment horizontal="center" vertical="center" wrapText="1"/>
    </xf>
    <xf numFmtId="0" fontId="9" fillId="0" borderId="4" xfId="0" applyFont="1" applyFill="1" applyBorder="1" applyAlignment="1">
      <alignment horizontal="justify" wrapText="1"/>
    </xf>
    <xf numFmtId="44" fontId="9" fillId="0" borderId="5" xfId="2" applyNumberFormat="1" applyFont="1" applyFill="1" applyBorder="1" applyAlignment="1">
      <alignment horizontal="justify" vertical="center" wrapText="1"/>
    </xf>
    <xf numFmtId="0" fontId="9" fillId="2" borderId="5" xfId="0" applyFont="1" applyFill="1" applyBorder="1" applyAlignment="1">
      <alignment horizontal="center" vertical="center" wrapText="1"/>
    </xf>
    <xf numFmtId="44" fontId="9" fillId="0" borderId="3" xfId="0" applyNumberFormat="1" applyFont="1" applyFill="1" applyBorder="1" applyAlignment="1">
      <alignment horizontal="center" vertical="center" wrapText="1"/>
    </xf>
    <xf numFmtId="9" fontId="9" fillId="6" borderId="1" xfId="4" applyFont="1" applyFill="1" applyBorder="1" applyAlignment="1">
      <alignment horizontal="center" vertical="center" wrapText="1"/>
    </xf>
    <xf numFmtId="0" fontId="9" fillId="2" borderId="2" xfId="0" applyFont="1" applyFill="1" applyBorder="1" applyAlignment="1">
      <alignment horizontal="center" vertical="center" wrapText="1"/>
    </xf>
    <xf numFmtId="1" fontId="9" fillId="2" borderId="2" xfId="0" applyNumberFormat="1" applyFont="1" applyFill="1" applyBorder="1" applyAlignment="1">
      <alignment horizontal="center" vertical="center" wrapText="1"/>
    </xf>
    <xf numFmtId="0" fontId="6" fillId="0" borderId="3" xfId="0" applyFont="1" applyBorder="1"/>
    <xf numFmtId="14" fontId="8" fillId="0" borderId="10" xfId="0" applyNumberFormat="1" applyFont="1" applyBorder="1" applyAlignment="1">
      <alignment horizontal="center" vertical="center" wrapText="1"/>
    </xf>
    <xf numFmtId="44" fontId="8" fillId="0" borderId="10" xfId="2" applyNumberFormat="1" applyFont="1" applyBorder="1" applyAlignment="1">
      <alignment horizontal="justify" vertical="center" wrapText="1"/>
    </xf>
    <xf numFmtId="44" fontId="8" fillId="0" borderId="1" xfId="2" applyNumberFormat="1" applyFont="1" applyBorder="1" applyAlignment="1">
      <alignment horizontal="justify" vertical="center" wrapText="1"/>
    </xf>
    <xf numFmtId="0" fontId="4" fillId="0" borderId="0" xfId="0" applyFont="1" applyAlignment="1">
      <alignment horizontal="center"/>
    </xf>
    <xf numFmtId="0" fontId="6" fillId="0" borderId="0" xfId="0" applyFont="1" applyAlignment="1">
      <alignment horizontal="center" vertical="center"/>
    </xf>
    <xf numFmtId="0" fontId="9" fillId="0" borderId="5" xfId="0" applyFont="1" applyFill="1" applyBorder="1" applyAlignment="1">
      <alignment vertical="center" wrapText="1"/>
    </xf>
    <xf numFmtId="0" fontId="9" fillId="0" borderId="22" xfId="0" applyFont="1" applyFill="1" applyBorder="1" applyAlignment="1">
      <alignment horizontal="center" vertical="center"/>
    </xf>
    <xf numFmtId="14" fontId="8" fillId="0" borderId="4" xfId="0" applyNumberFormat="1" applyFont="1" applyBorder="1" applyAlignment="1">
      <alignment horizontal="center" vertical="center" wrapText="1"/>
    </xf>
    <xf numFmtId="44" fontId="8" fillId="0" borderId="4" xfId="2" applyFont="1" applyBorder="1" applyAlignment="1">
      <alignment horizontal="justify" vertical="center" wrapText="1"/>
    </xf>
    <xf numFmtId="44" fontId="8" fillId="0" borderId="1" xfId="2" applyFont="1" applyBorder="1" applyAlignment="1">
      <alignment horizontal="justify" vertical="center" wrapText="1"/>
    </xf>
    <xf numFmtId="0" fontId="6" fillId="0" borderId="1" xfId="0" applyFont="1" applyBorder="1"/>
    <xf numFmtId="44" fontId="9" fillId="0" borderId="0" xfId="0" applyNumberFormat="1" applyFont="1" applyAlignment="1">
      <alignment horizontal="center" vertical="center" wrapText="1"/>
    </xf>
    <xf numFmtId="0" fontId="9" fillId="2" borderId="5" xfId="0" applyFont="1" applyFill="1" applyBorder="1" applyAlignment="1">
      <alignment horizontal="justify" wrapText="1"/>
    </xf>
    <xf numFmtId="44" fontId="9" fillId="2" borderId="4" xfId="0" applyNumberFormat="1" applyFont="1" applyFill="1" applyBorder="1" applyAlignment="1">
      <alignment horizontal="justify" vertical="center"/>
    </xf>
    <xf numFmtId="0" fontId="9" fillId="0" borderId="5" xfId="0" applyFont="1" applyFill="1" applyBorder="1" applyAlignment="1">
      <alignment horizontal="justify" wrapText="1"/>
    </xf>
    <xf numFmtId="44" fontId="9" fillId="0" borderId="12" xfId="0" applyNumberFormat="1" applyFont="1" applyBorder="1" applyAlignment="1">
      <alignment horizontal="center" vertical="center" wrapText="1"/>
    </xf>
    <xf numFmtId="14" fontId="8" fillId="0" borderId="0" xfId="0" applyNumberFormat="1" applyFont="1" applyBorder="1" applyAlignment="1">
      <alignment horizontal="center" vertical="center" wrapText="1"/>
    </xf>
    <xf numFmtId="44" fontId="8" fillId="0" borderId="0" xfId="2" applyFont="1" applyBorder="1" applyAlignment="1">
      <alignment horizontal="justify" vertical="center" wrapText="1"/>
    </xf>
    <xf numFmtId="0" fontId="9" fillId="2" borderId="5" xfId="0" applyFont="1" applyFill="1" applyBorder="1" applyAlignment="1">
      <alignment horizontal="justify" vertical="center" wrapText="1"/>
    </xf>
    <xf numFmtId="3" fontId="9" fillId="0" borderId="4" xfId="0" applyNumberFormat="1" applyFont="1" applyFill="1" applyBorder="1" applyAlignment="1">
      <alignment horizontal="center" vertical="center"/>
    </xf>
    <xf numFmtId="0" fontId="14" fillId="0" borderId="4" xfId="0" applyFont="1" applyBorder="1"/>
    <xf numFmtId="44" fontId="15" fillId="0" borderId="4" xfId="0" applyNumberFormat="1" applyFont="1" applyBorder="1"/>
    <xf numFmtId="0" fontId="14" fillId="0" borderId="4" xfId="0" applyFont="1" applyBorder="1" applyAlignment="1">
      <alignment horizontal="right"/>
    </xf>
    <xf numFmtId="44" fontId="15" fillId="0" borderId="4" xfId="2" applyFont="1" applyBorder="1"/>
    <xf numFmtId="44" fontId="15" fillId="2" borderId="4" xfId="0" applyNumberFormat="1" applyFont="1" applyFill="1" applyBorder="1"/>
    <xf numFmtId="0" fontId="17" fillId="3" borderId="4" xfId="0" applyFont="1" applyFill="1" applyBorder="1" applyAlignment="1">
      <alignment horizontal="center"/>
    </xf>
    <xf numFmtId="0" fontId="18" fillId="7" borderId="0" xfId="0" applyFont="1" applyFill="1" applyAlignment="1">
      <alignment horizontal="center"/>
    </xf>
    <xf numFmtId="0" fontId="20" fillId="0" borderId="5" xfId="0" applyFont="1" applyBorder="1" applyAlignment="1">
      <alignment horizontal="center" vertical="center" wrapText="1"/>
    </xf>
    <xf numFmtId="0" fontId="20" fillId="0" borderId="4" xfId="0" applyFont="1" applyFill="1" applyBorder="1" applyAlignment="1">
      <alignment horizontal="justify" vertical="center" wrapText="1"/>
    </xf>
    <xf numFmtId="0" fontId="20" fillId="0" borderId="4" xfId="0" applyFont="1" applyBorder="1" applyAlignment="1">
      <alignment horizontal="center" vertical="center" wrapText="1"/>
    </xf>
    <xf numFmtId="44" fontId="20" fillId="0" borderId="4" xfId="0" applyNumberFormat="1" applyFont="1" applyFill="1" applyBorder="1" applyAlignment="1">
      <alignment horizontal="justify" vertical="center" wrapText="1"/>
    </xf>
    <xf numFmtId="10" fontId="20" fillId="0" borderId="4" xfId="0" applyNumberFormat="1" applyFont="1" applyBorder="1" applyAlignment="1">
      <alignment horizontal="center" vertical="center"/>
    </xf>
    <xf numFmtId="10" fontId="19" fillId="4" borderId="4" xfId="0" applyNumberFormat="1" applyFont="1" applyFill="1" applyBorder="1" applyAlignment="1">
      <alignment horizontal="center" vertical="center"/>
    </xf>
    <xf numFmtId="10" fontId="19" fillId="4" borderId="14" xfId="0" applyNumberFormat="1" applyFont="1" applyFill="1" applyBorder="1" applyAlignment="1">
      <alignment horizontal="center" vertical="center"/>
    </xf>
    <xf numFmtId="0" fontId="20" fillId="0" borderId="2" xfId="0" applyFont="1" applyBorder="1" applyAlignment="1">
      <alignment horizontal="center" vertical="center" wrapText="1"/>
    </xf>
    <xf numFmtId="44" fontId="20" fillId="0" borderId="3" xfId="0" applyNumberFormat="1" applyFont="1" applyFill="1" applyBorder="1" applyAlignment="1">
      <alignment horizontal="center" vertical="center" wrapText="1"/>
    </xf>
    <xf numFmtId="10" fontId="20" fillId="4" borderId="8" xfId="0" applyNumberFormat="1" applyFont="1" applyFill="1" applyBorder="1" applyAlignment="1">
      <alignment horizontal="center" vertical="center"/>
    </xf>
    <xf numFmtId="0" fontId="20" fillId="0" borderId="4" xfId="0" applyFont="1" applyFill="1" applyBorder="1" applyAlignment="1">
      <alignment horizontal="center" vertical="center" wrapText="1"/>
    </xf>
    <xf numFmtId="0" fontId="20" fillId="2" borderId="14" xfId="0" applyFont="1" applyFill="1" applyBorder="1" applyAlignment="1">
      <alignment horizontal="center" vertical="center" wrapText="1"/>
    </xf>
    <xf numFmtId="8" fontId="20" fillId="2" borderId="14" xfId="0" applyNumberFormat="1" applyFont="1" applyFill="1" applyBorder="1" applyAlignment="1">
      <alignment horizontal="center" vertical="center" wrapText="1"/>
    </xf>
    <xf numFmtId="10" fontId="20" fillId="4" borderId="14" xfId="0" applyNumberFormat="1" applyFont="1" applyFill="1" applyBorder="1" applyAlignment="1">
      <alignment horizontal="center" vertical="center"/>
    </xf>
    <xf numFmtId="0" fontId="20" fillId="0" borderId="7" xfId="0" applyFont="1" applyFill="1" applyBorder="1" applyAlignment="1">
      <alignment horizontal="center" vertical="center" wrapText="1"/>
    </xf>
    <xf numFmtId="0" fontId="20" fillId="0" borderId="7" xfId="0" applyFont="1" applyFill="1" applyBorder="1" applyAlignment="1">
      <alignment horizontal="justify" vertical="center" wrapText="1"/>
    </xf>
    <xf numFmtId="0" fontId="20" fillId="0" borderId="8" xfId="0" applyFont="1" applyBorder="1" applyAlignment="1">
      <alignment horizontal="center" vertical="center" wrapText="1"/>
    </xf>
    <xf numFmtId="44" fontId="20" fillId="0" borderId="4" xfId="0" applyNumberFormat="1" applyFont="1" applyFill="1" applyBorder="1" applyAlignment="1">
      <alignment horizontal="center" vertical="center" wrapText="1"/>
    </xf>
    <xf numFmtId="0" fontId="20" fillId="0" borderId="14" xfId="0" applyFont="1" applyFill="1" applyBorder="1" applyAlignment="1">
      <alignment horizontal="justify" vertical="center" wrapText="1"/>
    </xf>
    <xf numFmtId="44" fontId="20" fillId="0" borderId="14" xfId="0" applyNumberFormat="1" applyFont="1" applyFill="1" applyBorder="1" applyAlignment="1">
      <alignment horizontal="justify" vertical="center" wrapText="1"/>
    </xf>
    <xf numFmtId="0" fontId="20" fillId="0" borderId="14" xfId="0" applyFont="1" applyBorder="1" applyAlignment="1">
      <alignment horizontal="center" vertical="center" wrapText="1"/>
    </xf>
    <xf numFmtId="10" fontId="20" fillId="4" borderId="2" xfId="0" applyNumberFormat="1" applyFont="1" applyFill="1" applyBorder="1" applyAlignment="1">
      <alignment horizontal="center" vertical="center"/>
    </xf>
    <xf numFmtId="0" fontId="20" fillId="2" borderId="8" xfId="0" applyFont="1" applyFill="1" applyBorder="1" applyAlignment="1">
      <alignment horizontal="center" vertical="center" wrapText="1"/>
    </xf>
    <xf numFmtId="8" fontId="20" fillId="2" borderId="8" xfId="0" applyNumberFormat="1" applyFont="1" applyFill="1" applyBorder="1" applyAlignment="1">
      <alignment horizontal="center" vertical="center" wrapText="1"/>
    </xf>
    <xf numFmtId="44" fontId="20" fillId="0" borderId="8" xfId="0" applyNumberFormat="1" applyFont="1" applyFill="1" applyBorder="1" applyAlignment="1">
      <alignment horizontal="justify" vertical="center" wrapText="1"/>
    </xf>
    <xf numFmtId="44" fontId="20" fillId="0" borderId="7" xfId="0" applyNumberFormat="1" applyFont="1" applyFill="1" applyBorder="1" applyAlignment="1">
      <alignment horizontal="justify" vertical="center" wrapText="1"/>
    </xf>
    <xf numFmtId="10" fontId="20" fillId="4" borderId="4" xfId="0" applyNumberFormat="1" applyFont="1" applyFill="1" applyBorder="1" applyAlignment="1">
      <alignment horizontal="center" vertical="center"/>
    </xf>
    <xf numFmtId="0" fontId="20" fillId="0" borderId="10" xfId="0" applyFont="1" applyBorder="1" applyAlignment="1">
      <alignment horizontal="center" vertical="center" wrapText="1"/>
    </xf>
    <xf numFmtId="0" fontId="20" fillId="0" borderId="10" xfId="0" applyFont="1" applyFill="1" applyBorder="1" applyAlignment="1">
      <alignment horizontal="justify" vertical="center" wrapText="1"/>
    </xf>
    <xf numFmtId="0" fontId="20" fillId="2" borderId="11" xfId="0" applyFont="1" applyFill="1" applyBorder="1" applyAlignment="1">
      <alignment horizontal="center" vertical="center" wrapText="1"/>
    </xf>
    <xf numFmtId="8" fontId="20" fillId="2" borderId="11" xfId="0" applyNumberFormat="1" applyFont="1" applyFill="1" applyBorder="1" applyAlignment="1">
      <alignment horizontal="center" vertical="center" wrapText="1"/>
    </xf>
    <xf numFmtId="44" fontId="20" fillId="0" borderId="11" xfId="0" applyNumberFormat="1" applyFont="1" applyFill="1" applyBorder="1" applyAlignment="1">
      <alignment horizontal="justify" vertical="center" wrapText="1"/>
    </xf>
    <xf numFmtId="44" fontId="20" fillId="0" borderId="10" xfId="0" applyNumberFormat="1" applyFont="1" applyFill="1" applyBorder="1" applyAlignment="1">
      <alignment horizontal="justify" vertical="center" wrapText="1"/>
    </xf>
    <xf numFmtId="0" fontId="19" fillId="2" borderId="0" xfId="0" applyFont="1" applyFill="1" applyBorder="1" applyAlignment="1">
      <alignment horizontal="right" vertical="center" wrapText="1"/>
    </xf>
    <xf numFmtId="44" fontId="19" fillId="2" borderId="0" xfId="0" applyNumberFormat="1" applyFont="1" applyFill="1" applyBorder="1" applyAlignment="1">
      <alignment horizontal="justify" vertical="center" wrapText="1"/>
    </xf>
    <xf numFmtId="10" fontId="19" fillId="2" borderId="0" xfId="0" applyNumberFormat="1" applyFont="1" applyFill="1" applyBorder="1" applyAlignment="1">
      <alignment horizontal="center" vertical="center"/>
    </xf>
    <xf numFmtId="0" fontId="20" fillId="0" borderId="4" xfId="0" applyFont="1" applyFill="1" applyBorder="1" applyAlignment="1">
      <alignment horizontal="justify" vertical="top" wrapText="1"/>
    </xf>
    <xf numFmtId="44" fontId="20" fillId="0" borderId="4" xfId="0" applyNumberFormat="1" applyFont="1" applyBorder="1" applyAlignment="1">
      <alignment horizontal="center" vertical="center" wrapText="1"/>
    </xf>
    <xf numFmtId="44" fontId="20" fillId="0" borderId="22" xfId="0" applyNumberFormat="1" applyFont="1" applyFill="1" applyBorder="1" applyAlignment="1">
      <alignment horizontal="center" vertical="center" wrapText="1"/>
    </xf>
    <xf numFmtId="44" fontId="19" fillId="4" borderId="4" xfId="0" applyNumberFormat="1" applyFont="1" applyFill="1" applyBorder="1" applyAlignment="1">
      <alignment vertical="center" wrapText="1"/>
    </xf>
    <xf numFmtId="44" fontId="20" fillId="0" borderId="3" xfId="0" applyNumberFormat="1" applyFont="1" applyBorder="1" applyAlignment="1">
      <alignment horizontal="center" vertical="center" wrapText="1"/>
    </xf>
    <xf numFmtId="10" fontId="20" fillId="4" borderId="3" xfId="0" applyNumberFormat="1" applyFont="1" applyFill="1" applyBorder="1" applyAlignment="1">
      <alignment horizontal="center" vertical="center"/>
    </xf>
    <xf numFmtId="44" fontId="19" fillId="4" borderId="14" xfId="0" applyNumberFormat="1" applyFont="1" applyFill="1" applyBorder="1" applyAlignment="1">
      <alignment horizontal="justify" vertical="center" wrapText="1"/>
    </xf>
    <xf numFmtId="44" fontId="19" fillId="4" borderId="14" xfId="0" applyNumberFormat="1" applyFont="1" applyFill="1" applyBorder="1" applyAlignment="1">
      <alignment vertical="center" wrapText="1"/>
    </xf>
    <xf numFmtId="0" fontId="20" fillId="0" borderId="0" xfId="0" applyFont="1" applyAlignment="1">
      <alignment horizontal="center" vertical="center" wrapText="1"/>
    </xf>
    <xf numFmtId="0" fontId="20" fillId="0" borderId="0" xfId="0" applyFont="1" applyAlignment="1">
      <alignment wrapText="1"/>
    </xf>
    <xf numFmtId="0" fontId="20" fillId="0" borderId="0" xfId="0" applyFont="1" applyBorder="1" applyAlignment="1">
      <alignment wrapText="1"/>
    </xf>
    <xf numFmtId="0" fontId="21" fillId="0" borderId="0" xfId="0" applyFont="1"/>
    <xf numFmtId="8" fontId="20" fillId="0" borderId="4" xfId="0" applyNumberFormat="1" applyFont="1" applyBorder="1" applyAlignment="1">
      <alignment horizontal="center" vertical="center" wrapText="1"/>
    </xf>
    <xf numFmtId="14" fontId="9" fillId="0" borderId="5" xfId="0" applyNumberFormat="1" applyFont="1" applyFill="1" applyBorder="1" applyAlignment="1">
      <alignment horizontal="center" vertical="center" wrapText="1"/>
    </xf>
    <xf numFmtId="8" fontId="20" fillId="2" borderId="4" xfId="0" applyNumberFormat="1" applyFont="1" applyFill="1" applyBorder="1" applyAlignment="1">
      <alignment horizontal="center" vertical="center" wrapText="1"/>
    </xf>
    <xf numFmtId="44" fontId="19" fillId="4" borderId="4" xfId="0" applyNumberFormat="1" applyFont="1" applyFill="1" applyBorder="1" applyAlignment="1">
      <alignment horizontal="justify" vertical="center" wrapText="1"/>
    </xf>
    <xf numFmtId="0" fontId="0" fillId="0" borderId="4" xfId="0" applyBorder="1"/>
    <xf numFmtId="0" fontId="0" fillId="0" borderId="4" xfId="0" applyBorder="1" applyAlignment="1">
      <alignment horizontal="center"/>
    </xf>
    <xf numFmtId="0" fontId="22" fillId="0" borderId="0" xfId="0" applyFont="1" applyFill="1" applyBorder="1" applyAlignment="1">
      <alignment vertical="center"/>
    </xf>
    <xf numFmtId="0" fontId="19" fillId="0" borderId="0" xfId="0" applyFont="1" applyFill="1" applyBorder="1" applyAlignment="1">
      <alignment vertical="center"/>
    </xf>
    <xf numFmtId="0" fontId="0" fillId="0" borderId="2" xfId="0" applyBorder="1" applyAlignment="1">
      <alignment horizontal="center"/>
    </xf>
    <xf numFmtId="0" fontId="0" fillId="0" borderId="2" xfId="0" applyBorder="1"/>
    <xf numFmtId="44" fontId="19" fillId="4" borderId="12" xfId="0" applyNumberFormat="1" applyFont="1" applyFill="1" applyBorder="1" applyAlignment="1">
      <alignment horizontal="justify" vertical="center" wrapText="1"/>
    </xf>
    <xf numFmtId="10" fontId="19" fillId="4" borderId="3" xfId="0" applyNumberFormat="1" applyFont="1" applyFill="1" applyBorder="1" applyAlignment="1">
      <alignment horizontal="center" vertical="center"/>
    </xf>
    <xf numFmtId="0" fontId="20" fillId="0" borderId="7" xfId="0" applyFont="1" applyBorder="1" applyAlignment="1">
      <alignment horizontal="center" vertical="center" wrapText="1"/>
    </xf>
    <xf numFmtId="14" fontId="9" fillId="0" borderId="9" xfId="0" applyNumberFormat="1" applyFont="1" applyFill="1" applyBorder="1" applyAlignment="1">
      <alignment horizontal="center" vertical="center" wrapText="1"/>
    </xf>
    <xf numFmtId="8" fontId="20" fillId="0" borderId="10" xfId="0" applyNumberFormat="1" applyFont="1" applyBorder="1" applyAlignment="1">
      <alignment horizontal="center" vertical="center" wrapText="1"/>
    </xf>
    <xf numFmtId="44" fontId="20" fillId="0" borderId="10" xfId="0" applyNumberFormat="1" applyFont="1" applyFill="1" applyBorder="1" applyAlignment="1">
      <alignment horizontal="center" vertical="center" wrapText="1"/>
    </xf>
    <xf numFmtId="10" fontId="20" fillId="4" borderId="10" xfId="0" applyNumberFormat="1" applyFont="1" applyFill="1" applyBorder="1" applyAlignment="1">
      <alignment horizontal="center" vertical="center"/>
    </xf>
    <xf numFmtId="0" fontId="19" fillId="4" borderId="4" xfId="0" applyFont="1" applyFill="1" applyBorder="1" applyAlignment="1">
      <alignment vertical="center" wrapText="1"/>
    </xf>
    <xf numFmtId="0" fontId="6" fillId="6" borderId="0" xfId="0" applyFont="1" applyFill="1"/>
    <xf numFmtId="0" fontId="9" fillId="6" borderId="0" xfId="0" applyFont="1" applyFill="1" applyAlignment="1">
      <alignment horizontal="center"/>
    </xf>
    <xf numFmtId="0" fontId="9" fillId="6" borderId="0" xfId="0" applyFont="1" applyFill="1"/>
    <xf numFmtId="164" fontId="9" fillId="6" borderId="0" xfId="0" applyNumberFormat="1" applyFont="1" applyFill="1"/>
    <xf numFmtId="0" fontId="0" fillId="6" borderId="0" xfId="0" applyFill="1"/>
    <xf numFmtId="0" fontId="6" fillId="6" borderId="0" xfId="0" applyFont="1" applyFill="1" applyBorder="1" applyAlignment="1">
      <alignment horizontal="center"/>
    </xf>
    <xf numFmtId="0" fontId="4" fillId="6" borderId="0" xfId="0" applyFont="1" applyFill="1"/>
    <xf numFmtId="14" fontId="6" fillId="6" borderId="0" xfId="0" applyNumberFormat="1" applyFont="1" applyFill="1"/>
    <xf numFmtId="14" fontId="6" fillId="6" borderId="12" xfId="0" applyNumberFormat="1" applyFont="1" applyFill="1" applyBorder="1"/>
    <xf numFmtId="14" fontId="6" fillId="6" borderId="0" xfId="0" applyNumberFormat="1" applyFont="1" applyFill="1" applyBorder="1"/>
    <xf numFmtId="0" fontId="6" fillId="6" borderId="0" xfId="0" applyFont="1" applyFill="1" applyBorder="1"/>
    <xf numFmtId="0" fontId="6" fillId="6" borderId="12" xfId="0" applyFont="1" applyFill="1" applyBorder="1"/>
    <xf numFmtId="0" fontId="0" fillId="0" borderId="13" xfId="0" applyBorder="1"/>
    <xf numFmtId="0" fontId="16" fillId="0" borderId="0" xfId="0" applyFont="1"/>
    <xf numFmtId="0" fontId="16" fillId="0" borderId="0" xfId="0" applyFont="1" applyAlignment="1">
      <alignment horizontal="center"/>
    </xf>
    <xf numFmtId="0" fontId="16" fillId="0" borderId="0" xfId="0" applyFont="1" applyAlignment="1">
      <alignment horizontal="center" vertical="center"/>
    </xf>
    <xf numFmtId="0" fontId="18" fillId="7" borderId="4" xfId="0" applyFont="1" applyFill="1" applyBorder="1" applyAlignment="1">
      <alignment horizontal="center"/>
    </xf>
    <xf numFmtId="0" fontId="19" fillId="4" borderId="4" xfId="0" applyFont="1" applyFill="1" applyBorder="1" applyAlignment="1">
      <alignment horizontal="right" vertical="center" wrapText="1"/>
    </xf>
    <xf numFmtId="0" fontId="19" fillId="4" borderId="1" xfId="0" applyFont="1" applyFill="1" applyBorder="1" applyAlignment="1">
      <alignment horizontal="right" vertical="center" wrapText="1"/>
    </xf>
    <xf numFmtId="0" fontId="19" fillId="4" borderId="12" xfId="0" applyFont="1" applyFill="1" applyBorder="1" applyAlignment="1">
      <alignment horizontal="right" vertical="center" wrapText="1"/>
    </xf>
    <xf numFmtId="0" fontId="19" fillId="4" borderId="4" xfId="0" applyFont="1" applyFill="1" applyBorder="1" applyAlignment="1">
      <alignment horizontal="right" vertical="top" wrapText="1"/>
    </xf>
    <xf numFmtId="164" fontId="4" fillId="0" borderId="20" xfId="0" applyNumberFormat="1" applyFont="1" applyBorder="1" applyAlignment="1">
      <alignment horizontal="justify" vertical="center"/>
    </xf>
    <xf numFmtId="164" fontId="4" fillId="0" borderId="0" xfId="0" applyNumberFormat="1" applyFont="1" applyBorder="1" applyAlignment="1">
      <alignment horizontal="justify" vertical="center"/>
    </xf>
    <xf numFmtId="0" fontId="18" fillId="7" borderId="0" xfId="0" applyFont="1" applyFill="1" applyAlignment="1">
      <alignment horizontal="center"/>
    </xf>
    <xf numFmtId="0" fontId="9" fillId="2" borderId="20" xfId="0" applyFont="1" applyFill="1" applyBorder="1" applyAlignment="1">
      <alignment horizontal="right" vertical="center"/>
    </xf>
    <xf numFmtId="0" fontId="9" fillId="2" borderId="24" xfId="0" applyFont="1" applyFill="1" applyBorder="1" applyAlignment="1">
      <alignment horizontal="right" vertical="center"/>
    </xf>
    <xf numFmtId="0" fontId="9" fillId="2" borderId="20" xfId="0" applyFont="1" applyFill="1" applyBorder="1" applyAlignment="1">
      <alignment horizontal="right"/>
    </xf>
    <xf numFmtId="0" fontId="9" fillId="2" borderId="24" xfId="0" applyFont="1" applyFill="1" applyBorder="1" applyAlignment="1">
      <alignment horizontal="right"/>
    </xf>
    <xf numFmtId="0" fontId="9" fillId="0" borderId="20" xfId="0" applyFont="1" applyBorder="1" applyAlignment="1">
      <alignment horizontal="right"/>
    </xf>
    <xf numFmtId="0" fontId="9" fillId="0" borderId="24" xfId="0" applyFont="1" applyBorder="1" applyAlignment="1">
      <alignment horizontal="right"/>
    </xf>
    <xf numFmtId="0" fontId="9" fillId="0" borderId="23" xfId="0" applyFont="1" applyBorder="1" applyAlignment="1">
      <alignment horizontal="right"/>
    </xf>
    <xf numFmtId="0" fontId="9" fillId="0" borderId="19" xfId="0" applyFont="1" applyBorder="1" applyAlignment="1">
      <alignment horizontal="right"/>
    </xf>
    <xf numFmtId="0" fontId="9" fillId="0" borderId="18" xfId="0" applyFont="1" applyBorder="1" applyAlignment="1">
      <alignment horizontal="right"/>
    </xf>
    <xf numFmtId="14" fontId="8" fillId="0" borderId="12" xfId="0" applyNumberFormat="1" applyFont="1" applyFill="1" applyBorder="1" applyAlignment="1">
      <alignment horizontal="right" vertical="center" wrapText="1"/>
    </xf>
    <xf numFmtId="14" fontId="8" fillId="0" borderId="3" xfId="0" applyNumberFormat="1" applyFont="1" applyFill="1" applyBorder="1" applyAlignment="1">
      <alignment horizontal="right" vertical="center" wrapText="1"/>
    </xf>
    <xf numFmtId="0" fontId="4" fillId="0" borderId="0" xfId="0" applyFont="1" applyBorder="1" applyAlignment="1">
      <alignment horizontal="right" vertical="center"/>
    </xf>
    <xf numFmtId="0" fontId="4" fillId="0" borderId="15" xfId="0" applyFont="1" applyBorder="1" applyAlignment="1">
      <alignment horizontal="center" vertical="center"/>
    </xf>
    <xf numFmtId="0" fontId="12" fillId="0" borderId="0" xfId="0" applyFont="1" applyBorder="1" applyAlignment="1">
      <alignment horizontal="center"/>
    </xf>
    <xf numFmtId="0" fontId="17" fillId="3" borderId="1" xfId="0" applyFont="1" applyFill="1" applyBorder="1" applyAlignment="1">
      <alignment horizontal="center" vertical="center"/>
    </xf>
    <xf numFmtId="0" fontId="17" fillId="3" borderId="6" xfId="0" applyFont="1" applyFill="1" applyBorder="1" applyAlignment="1">
      <alignment horizontal="center" vertical="center"/>
    </xf>
    <xf numFmtId="0" fontId="17" fillId="3" borderId="9" xfId="0" applyFont="1" applyFill="1" applyBorder="1" applyAlignment="1">
      <alignment horizontal="center" vertical="center"/>
    </xf>
    <xf numFmtId="0" fontId="17" fillId="3" borderId="3" xfId="0" applyFont="1" applyFill="1" applyBorder="1" applyAlignment="1">
      <alignment horizontal="center" vertical="center"/>
    </xf>
    <xf numFmtId="0" fontId="17" fillId="3" borderId="8" xfId="0" applyFont="1" applyFill="1" applyBorder="1" applyAlignment="1">
      <alignment horizontal="center" vertical="center"/>
    </xf>
    <xf numFmtId="0" fontId="17" fillId="3" borderId="11" xfId="0" applyFont="1" applyFill="1" applyBorder="1" applyAlignment="1">
      <alignment horizontal="center" vertical="center"/>
    </xf>
    <xf numFmtId="0" fontId="17" fillId="3" borderId="3" xfId="0" applyFont="1" applyFill="1" applyBorder="1" applyAlignment="1">
      <alignment horizontal="center" vertical="center" wrapText="1"/>
    </xf>
    <xf numFmtId="0" fontId="17" fillId="3" borderId="8" xfId="0" applyFont="1" applyFill="1" applyBorder="1" applyAlignment="1">
      <alignment horizontal="center" vertical="center" wrapText="1"/>
    </xf>
    <xf numFmtId="0" fontId="17" fillId="3" borderId="11" xfId="0" applyFont="1" applyFill="1" applyBorder="1" applyAlignment="1">
      <alignment horizontal="center" vertical="center" wrapText="1"/>
    </xf>
    <xf numFmtId="0" fontId="17" fillId="3" borderId="4" xfId="0" applyFont="1" applyFill="1" applyBorder="1" applyAlignment="1">
      <alignment horizontal="center" vertical="center"/>
    </xf>
    <xf numFmtId="0" fontId="17" fillId="3" borderId="5" xfId="0" applyFont="1" applyFill="1" applyBorder="1" applyAlignment="1">
      <alignment horizontal="center" vertical="center"/>
    </xf>
    <xf numFmtId="0" fontId="17" fillId="3" borderId="2" xfId="0" applyFont="1" applyFill="1" applyBorder="1" applyAlignment="1">
      <alignment horizontal="center" vertical="center" wrapText="1"/>
    </xf>
    <xf numFmtId="0" fontId="17" fillId="3" borderId="7" xfId="0" applyFont="1" applyFill="1" applyBorder="1" applyAlignment="1">
      <alignment horizontal="center" vertical="center" wrapText="1"/>
    </xf>
    <xf numFmtId="0" fontId="17" fillId="3" borderId="10" xfId="0" applyFont="1" applyFill="1" applyBorder="1" applyAlignment="1">
      <alignment horizontal="center" vertical="center" wrapText="1"/>
    </xf>
    <xf numFmtId="0" fontId="17" fillId="3" borderId="2" xfId="0" applyFont="1" applyFill="1" applyBorder="1" applyAlignment="1">
      <alignment horizontal="center" vertical="center"/>
    </xf>
    <xf numFmtId="0" fontId="17" fillId="3" borderId="7" xfId="0" applyFont="1" applyFill="1" applyBorder="1" applyAlignment="1">
      <alignment horizontal="center" vertical="center"/>
    </xf>
    <xf numFmtId="0" fontId="17" fillId="3" borderId="10" xfId="0" applyFont="1" applyFill="1" applyBorder="1" applyAlignment="1">
      <alignment horizontal="center" vertical="center"/>
    </xf>
    <xf numFmtId="0" fontId="3" fillId="0" borderId="0" xfId="3" applyFont="1" applyAlignment="1">
      <alignment horizontal="center"/>
    </xf>
    <xf numFmtId="0" fontId="4" fillId="0" borderId="0" xfId="3" applyFont="1" applyAlignment="1">
      <alignment horizontal="center" vertical="center"/>
    </xf>
    <xf numFmtId="0" fontId="23" fillId="0" borderId="0" xfId="0" applyFont="1" applyAlignment="1">
      <alignment horizontal="center"/>
    </xf>
  </cellXfs>
  <cellStyles count="5">
    <cellStyle name="Millares" xfId="1" builtinId="3"/>
    <cellStyle name="Moneda" xfId="2" builtinId="4"/>
    <cellStyle name="Normal" xfId="0" builtinId="0"/>
    <cellStyle name="Normal 2" xfId="3"/>
    <cellStyle name="Porcentaje" xfId="4" builtinId="5"/>
  </cellStyles>
  <dxfs count="0"/>
  <tableStyles count="0" defaultTableStyle="TableStyleMedium2" defaultPivotStyle="PivotStyleLight16"/>
  <colors>
    <mruColors>
      <color rgb="FFCDACE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customXml" Target="../ink/ink1.xml"/><Relationship Id="rId2" Type="http://schemas.openxmlformats.org/officeDocument/2006/relationships/image" Target="../media/image2.png"/><Relationship Id="rId1" Type="http://schemas.openxmlformats.org/officeDocument/2006/relationships/image" Target="../media/image1.jpeg"/><Relationship Id="rId4" Type="http://schemas.openxmlformats.org/officeDocument/2006/relationships/image" Target="NULL"/></Relationships>
</file>

<file path=xl/drawings/drawing1.xml><?xml version="1.0" encoding="utf-8"?>
<xdr:wsDr xmlns:xdr="http://schemas.openxmlformats.org/drawingml/2006/spreadsheetDrawing" xmlns:a="http://schemas.openxmlformats.org/drawingml/2006/main">
  <xdr:twoCellAnchor>
    <xdr:from>
      <xdr:col>1</xdr:col>
      <xdr:colOff>213704</xdr:colOff>
      <xdr:row>0</xdr:row>
      <xdr:rowOff>51289</xdr:rowOff>
    </xdr:from>
    <xdr:to>
      <xdr:col>2</xdr:col>
      <xdr:colOff>942012</xdr:colOff>
      <xdr:row>3</xdr:row>
      <xdr:rowOff>55695</xdr:rowOff>
    </xdr:to>
    <xdr:grpSp>
      <xdr:nvGrpSpPr>
        <xdr:cNvPr id="3" name="Grupo 2">
          <a:extLst>
            <a:ext uri="{FF2B5EF4-FFF2-40B4-BE49-F238E27FC236}">
              <a16:creationId xmlns:a16="http://schemas.microsoft.com/office/drawing/2014/main" xmlns="" id="{34C28E29-500D-43AA-9648-4806FB8202A8}"/>
            </a:ext>
          </a:extLst>
        </xdr:cNvPr>
        <xdr:cNvGrpSpPr/>
      </xdr:nvGrpSpPr>
      <xdr:grpSpPr>
        <a:xfrm>
          <a:off x="308954" y="51289"/>
          <a:ext cx="1080000" cy="583233"/>
          <a:chOff x="0" y="0"/>
          <a:chExt cx="1428750" cy="1314450"/>
        </a:xfrm>
      </xdr:grpSpPr>
      <xdr:pic>
        <xdr:nvPicPr>
          <xdr:cNvPr id="4" name="Imagen 3">
            <a:extLst>
              <a:ext uri="{FF2B5EF4-FFF2-40B4-BE49-F238E27FC236}">
                <a16:creationId xmlns:a16="http://schemas.microsoft.com/office/drawing/2014/main" xmlns="" id="{41C8C1FD-51CB-4FBE-8E6E-F44CD13971C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66700" y="0"/>
            <a:ext cx="838200" cy="1175385"/>
          </a:xfrm>
          <a:prstGeom prst="rect">
            <a:avLst/>
          </a:prstGeom>
        </xdr:spPr>
      </xdr:pic>
      <xdr:sp macro="" textlink="">
        <xdr:nvSpPr>
          <xdr:cNvPr id="5" name="Cuadro de texto 2">
            <a:extLst>
              <a:ext uri="{FF2B5EF4-FFF2-40B4-BE49-F238E27FC236}">
                <a16:creationId xmlns:a16="http://schemas.microsoft.com/office/drawing/2014/main" xmlns="" id="{4805160D-3084-4C61-927B-DF19951DFFDB}"/>
              </a:ext>
            </a:extLst>
          </xdr:cNvPr>
          <xdr:cNvSpPr txBox="1">
            <a:spLocks noChangeArrowheads="1"/>
          </xdr:cNvSpPr>
        </xdr:nvSpPr>
        <xdr:spPr bwMode="auto">
          <a:xfrm>
            <a:off x="0" y="1111250"/>
            <a:ext cx="1428750" cy="203200"/>
          </a:xfrm>
          <a:prstGeom prst="rect">
            <a:avLst/>
          </a:prstGeom>
          <a:solidFill>
            <a:srgbClr val="FFFFFF"/>
          </a:solidFill>
          <a:ln w="9525">
            <a:noFill/>
            <a:miter lim="800000"/>
            <a:headEnd/>
            <a:tailEnd/>
          </a:ln>
        </xdr:spPr>
        <xdr:txBody>
          <a:bodyPr rot="0" vert="horz" wrap="square" lIns="91440" tIns="45720" rIns="91440" bIns="45720" anchor="t" anchorCtr="0">
            <a:noAutofit/>
          </a:bodyPr>
          <a:lstStyle/>
          <a:p>
            <a:pPr algn="ctr">
              <a:spcAft>
                <a:spcPts val="0"/>
              </a:spcAft>
            </a:pPr>
            <a:r>
              <a:rPr lang="es-MX" sz="700" b="1">
                <a:effectLst/>
                <a:latin typeface="Gill Sans MT" panose="020B0502020104020203" pitchFamily="34" charset="0"/>
                <a:ea typeface="Calibri" panose="020F0502020204030204" pitchFamily="34" charset="0"/>
                <a:cs typeface="Times New Roman" panose="02020603050405020304" pitchFamily="18" charset="0"/>
              </a:rPr>
              <a:t>ESTADO DE QUERÉTARO</a:t>
            </a:r>
            <a:endParaRPr lang="es-MX" sz="1100">
              <a:effectLst/>
              <a:latin typeface="Calibri" panose="020F0502020204030204" pitchFamily="34" charset="0"/>
              <a:ea typeface="Calibri" panose="020F0502020204030204" pitchFamily="34" charset="0"/>
              <a:cs typeface="Times New Roman" panose="02020603050405020304" pitchFamily="18" charset="0"/>
            </a:endParaRPr>
          </a:p>
        </xdr:txBody>
      </xdr:sp>
    </xdr:grpSp>
    <xdr:clientData/>
  </xdr:twoCellAnchor>
  <xdr:twoCellAnchor editAs="oneCell">
    <xdr:from>
      <xdr:col>12</xdr:col>
      <xdr:colOff>171031</xdr:colOff>
      <xdr:row>0</xdr:row>
      <xdr:rowOff>36634</xdr:rowOff>
    </xdr:from>
    <xdr:to>
      <xdr:col>14</xdr:col>
      <xdr:colOff>131885</xdr:colOff>
      <xdr:row>3</xdr:row>
      <xdr:rowOff>169131</xdr:rowOff>
    </xdr:to>
    <xdr:pic>
      <xdr:nvPicPr>
        <xdr:cNvPr id="6" name="Imagen 5">
          <a:extLst>
            <a:ext uri="{FF2B5EF4-FFF2-40B4-BE49-F238E27FC236}">
              <a16:creationId xmlns:a16="http://schemas.microsoft.com/office/drawing/2014/main" xmlns="" id="{8432F697-D7BF-4845-AC53-A898EB3EC56A}"/>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172281" y="36634"/>
          <a:ext cx="1067219" cy="711324"/>
        </a:xfrm>
        <a:prstGeom prst="rect">
          <a:avLst/>
        </a:prstGeom>
      </xdr:spPr>
    </xdr:pic>
    <xdr:clientData/>
  </xdr:twoCellAnchor>
  <xdr:twoCellAnchor editAs="oneCell">
    <xdr:from>
      <xdr:col>2</xdr:col>
      <xdr:colOff>802256</xdr:colOff>
      <xdr:row>12</xdr:row>
      <xdr:rowOff>0</xdr:rowOff>
    </xdr:from>
    <xdr:to>
      <xdr:col>2</xdr:col>
      <xdr:colOff>802616</xdr:colOff>
      <xdr:row>12</xdr:row>
      <xdr:rowOff>360</xdr:rowOff>
    </xdr:to>
    <mc:AlternateContent xmlns:mc="http://schemas.openxmlformats.org/markup-compatibility/2006" xmlns:xdr14="http://schemas.microsoft.com/office/excel/2010/spreadsheetDrawing">
      <mc:Choice Requires="xdr14">
        <xdr:contentPart xmlns:r="http://schemas.openxmlformats.org/officeDocument/2006/relationships" r:id="rId3">
          <xdr14:nvContentPartPr>
            <xdr14:cNvPr id="8" name="Entrada de lápiz 7">
              <a:extLst>
                <a:ext uri="{FF2B5EF4-FFF2-40B4-BE49-F238E27FC236}">
                  <a16:creationId xmlns:a16="http://schemas.microsoft.com/office/drawing/2014/main" xmlns="" id="{7D5100EA-B7A1-4291-A27F-CD933F0CA0AB}"/>
                </a:ext>
              </a:extLst>
            </xdr14:cNvPr>
            <xdr14:cNvContentPartPr/>
          </xdr14:nvContentPartPr>
          <xdr14:nvPr macro=""/>
          <xdr14:xfrm>
            <a:off x="1307081" y="2971800"/>
            <a:ext cx="360" cy="360"/>
          </xdr14:xfrm>
        </xdr:contentPart>
      </mc:Choice>
      <mc:Fallback xmlns="">
        <xdr:pic>
          <xdr:nvPicPr>
            <xdr:cNvPr id="5" name="Entrada de lápiz 4">
              <a:extLst>
                <a:ext uri="{FF2B5EF4-FFF2-40B4-BE49-F238E27FC236}">
                  <a16:creationId xmlns:a16="http://schemas.microsoft.com/office/drawing/2014/main" id="{F4B6564A-BDFF-4B80-A721-F18FB458F282}"/>
                </a:ext>
              </a:extLst>
            </xdr:cNvPr>
            <xdr:cNvPicPr/>
          </xdr:nvPicPr>
          <xdr:blipFill>
            <a:blip xmlns:r="http://schemas.openxmlformats.org/officeDocument/2006/relationships" r:embed="rId4"/>
            <a:stretch>
              <a:fillRect/>
            </a:stretch>
          </xdr:blipFill>
          <xdr:spPr>
            <a:xfrm>
              <a:off x="1297080" y="3113640"/>
              <a:ext cx="18000" cy="18000"/>
            </a:xfrm>
            <a:prstGeom prst="rect">
              <a:avLst/>
            </a:prstGeom>
          </xdr:spPr>
        </xdr:pic>
      </mc:Fallback>
    </mc:AlternateContent>
    <xdr:clientData/>
  </xdr:twoCellAnchor>
</xdr:wsDr>
</file>

<file path=xl/ink/ink1.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2-02-15T19:52:07.864"/>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1 0</inkml:trace>
</inkm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pageSetUpPr fitToPage="1"/>
  </sheetPr>
  <dimension ref="A1:Q157"/>
  <sheetViews>
    <sheetView tabSelected="1" zoomScale="130" zoomScaleNormal="130" zoomScaleSheetLayoutView="130" workbookViewId="0">
      <pane ySplit="11" topLeftCell="A12" activePane="bottomLeft" state="frozen"/>
      <selection pane="bottomLeft" activeCell="A4" sqref="A4:O4"/>
    </sheetView>
  </sheetViews>
  <sheetFormatPr baseColWidth="10" defaultRowHeight="12.75"/>
  <cols>
    <col min="1" max="1" width="1.42578125" customWidth="1"/>
    <col min="2" max="2" width="5.28515625" style="47" customWidth="1"/>
    <col min="3" max="3" width="31.85546875" customWidth="1"/>
    <col min="4" max="4" width="15.85546875" customWidth="1"/>
    <col min="5" max="5" width="10.42578125" customWidth="1"/>
    <col min="6" max="6" width="14" customWidth="1"/>
    <col min="7" max="7" width="15.28515625" customWidth="1"/>
    <col min="8" max="8" width="15.7109375" customWidth="1"/>
    <col min="9" max="9" width="15.5703125" customWidth="1"/>
    <col min="10" max="10" width="7.85546875" customWidth="1"/>
    <col min="11" max="11" width="9.140625" customWidth="1"/>
    <col min="12" max="12" width="7.5703125" customWidth="1"/>
    <col min="13" max="13" width="9" customWidth="1"/>
    <col min="14" max="14" width="7.5703125" customWidth="1"/>
    <col min="15" max="15" width="8.28515625" customWidth="1"/>
    <col min="16" max="17" width="0.7109375" customWidth="1"/>
  </cols>
  <sheetData>
    <row r="1" spans="1:17" ht="15.75">
      <c r="F1" s="281" t="s">
        <v>222</v>
      </c>
      <c r="G1" s="281"/>
      <c r="H1" s="281"/>
    </row>
    <row r="2" spans="1:17" ht="15">
      <c r="A2" s="279" t="s">
        <v>0</v>
      </c>
      <c r="B2" s="279"/>
      <c r="C2" s="279"/>
      <c r="D2" s="279"/>
      <c r="E2" s="279"/>
      <c r="F2" s="279"/>
      <c r="G2" s="279"/>
      <c r="H2" s="279"/>
      <c r="I2" s="279"/>
      <c r="J2" s="279"/>
      <c r="K2" s="279"/>
      <c r="L2" s="279"/>
      <c r="M2" s="279"/>
      <c r="N2" s="279"/>
      <c r="O2" s="279"/>
    </row>
    <row r="3" spans="1:17" ht="15">
      <c r="A3" s="279" t="s">
        <v>127</v>
      </c>
      <c r="B3" s="279"/>
      <c r="C3" s="279"/>
      <c r="D3" s="279"/>
      <c r="E3" s="279"/>
      <c r="F3" s="279"/>
      <c r="G3" s="279"/>
      <c r="H3" s="279"/>
      <c r="I3" s="279"/>
      <c r="J3" s="279"/>
      <c r="K3" s="279"/>
      <c r="L3" s="279"/>
      <c r="M3" s="279"/>
      <c r="N3" s="279"/>
      <c r="O3" s="279"/>
    </row>
    <row r="4" spans="1:17" ht="14.25" customHeight="1">
      <c r="A4" s="280"/>
      <c r="B4" s="280"/>
      <c r="C4" s="280"/>
      <c r="D4" s="280"/>
      <c r="E4" s="280"/>
      <c r="F4" s="280"/>
      <c r="G4" s="280"/>
      <c r="H4" s="280"/>
      <c r="I4" s="280"/>
      <c r="J4" s="280"/>
      <c r="K4" s="280"/>
      <c r="L4" s="280"/>
      <c r="M4" s="280"/>
      <c r="N4" s="280"/>
      <c r="O4" s="280"/>
      <c r="P4" s="1"/>
      <c r="Q4" s="1"/>
    </row>
    <row r="6" spans="1:17" ht="5.0999999999999996" customHeight="1">
      <c r="A6" s="224"/>
      <c r="B6" s="225"/>
      <c r="C6" s="226"/>
      <c r="D6" s="226"/>
      <c r="E6" s="226"/>
      <c r="F6" s="226"/>
      <c r="G6" s="227"/>
      <c r="H6" s="227"/>
      <c r="I6" s="227"/>
      <c r="J6" s="227"/>
      <c r="K6" s="226"/>
      <c r="L6" s="226"/>
      <c r="M6" s="226"/>
      <c r="N6" s="226"/>
      <c r="O6" s="226"/>
      <c r="P6" s="228"/>
      <c r="Q6" s="228"/>
    </row>
    <row r="7" spans="1:17">
      <c r="A7" s="224"/>
      <c r="B7" s="262" t="s">
        <v>3</v>
      </c>
      <c r="C7" s="276" t="s">
        <v>4</v>
      </c>
      <c r="D7" s="276" t="s">
        <v>5</v>
      </c>
      <c r="E7" s="262" t="s">
        <v>6</v>
      </c>
      <c r="F7" s="265"/>
      <c r="G7" s="268" t="s">
        <v>7</v>
      </c>
      <c r="H7" s="273" t="s">
        <v>82</v>
      </c>
      <c r="I7" s="273" t="s">
        <v>80</v>
      </c>
      <c r="J7" s="273" t="s">
        <v>128</v>
      </c>
      <c r="K7" s="271" t="s">
        <v>8</v>
      </c>
      <c r="L7" s="271"/>
      <c r="M7" s="271"/>
      <c r="N7" s="272"/>
      <c r="O7" s="273" t="s">
        <v>9</v>
      </c>
      <c r="P7" s="228"/>
      <c r="Q7" s="228"/>
    </row>
    <row r="8" spans="1:17">
      <c r="A8" s="224"/>
      <c r="B8" s="263"/>
      <c r="C8" s="277"/>
      <c r="D8" s="277"/>
      <c r="E8" s="263"/>
      <c r="F8" s="266"/>
      <c r="G8" s="269"/>
      <c r="H8" s="274"/>
      <c r="I8" s="274"/>
      <c r="J8" s="274"/>
      <c r="K8" s="271" t="s">
        <v>10</v>
      </c>
      <c r="L8" s="271"/>
      <c r="M8" s="271" t="s">
        <v>11</v>
      </c>
      <c r="N8" s="271"/>
      <c r="O8" s="274"/>
      <c r="P8" s="228"/>
      <c r="Q8" s="228"/>
    </row>
    <row r="9" spans="1:17" ht="13.5">
      <c r="A9" s="224"/>
      <c r="B9" s="264"/>
      <c r="C9" s="278"/>
      <c r="D9" s="278"/>
      <c r="E9" s="264"/>
      <c r="F9" s="267"/>
      <c r="G9" s="270"/>
      <c r="H9" s="275"/>
      <c r="I9" s="275"/>
      <c r="J9" s="275"/>
      <c r="K9" s="156" t="s">
        <v>12</v>
      </c>
      <c r="L9" s="156" t="s">
        <v>13</v>
      </c>
      <c r="M9" s="156" t="s">
        <v>12</v>
      </c>
      <c r="N9" s="156" t="s">
        <v>13</v>
      </c>
      <c r="O9" s="275"/>
      <c r="P9" s="228"/>
      <c r="Q9" s="228"/>
    </row>
    <row r="10" spans="1:17" ht="5.0999999999999996" customHeight="1">
      <c r="A10" s="224"/>
      <c r="B10" s="229"/>
      <c r="C10" s="230"/>
      <c r="D10" s="224"/>
      <c r="E10" s="231"/>
      <c r="F10" s="231"/>
      <c r="G10" s="232"/>
      <c r="H10" s="233"/>
      <c r="I10" s="233"/>
      <c r="J10" s="233"/>
      <c r="K10" s="234"/>
      <c r="L10" s="224"/>
      <c r="M10" s="224"/>
      <c r="N10" s="224"/>
      <c r="O10" s="235"/>
      <c r="P10" s="228"/>
      <c r="Q10" s="228"/>
    </row>
    <row r="11" spans="1:17" ht="5.0999999999999996" customHeight="1"/>
    <row r="12" spans="1:17" ht="15.75">
      <c r="B12" s="247" t="s">
        <v>129</v>
      </c>
      <c r="C12" s="247"/>
      <c r="D12" s="247"/>
      <c r="E12" s="247"/>
      <c r="F12" s="247"/>
      <c r="G12" s="247"/>
      <c r="H12" s="247"/>
      <c r="I12" s="247"/>
      <c r="J12" s="247"/>
      <c r="K12" s="247"/>
      <c r="L12" s="247"/>
      <c r="M12" s="247"/>
      <c r="N12" s="247"/>
      <c r="O12" s="247"/>
    </row>
    <row r="13" spans="1:17">
      <c r="B13" s="100" t="s">
        <v>130</v>
      </c>
      <c r="C13" s="101" t="s">
        <v>131</v>
      </c>
      <c r="D13" s="2"/>
      <c r="E13" s="2"/>
      <c r="F13" s="2"/>
      <c r="G13" s="2"/>
      <c r="H13" s="2"/>
      <c r="I13" s="2"/>
      <c r="J13" s="2"/>
      <c r="K13" s="2"/>
      <c r="L13" s="2"/>
      <c r="M13" s="2"/>
      <c r="N13" s="2"/>
      <c r="O13" s="2"/>
    </row>
    <row r="14" spans="1:17" ht="22.5">
      <c r="B14" s="9">
        <v>1</v>
      </c>
      <c r="C14" s="10" t="s">
        <v>132</v>
      </c>
      <c r="D14" s="13" t="s">
        <v>133</v>
      </c>
      <c r="E14" s="12" t="s">
        <v>134</v>
      </c>
      <c r="F14" s="12" t="s">
        <v>22</v>
      </c>
      <c r="G14" s="54">
        <v>440000</v>
      </c>
      <c r="H14" s="54"/>
      <c r="I14" s="54">
        <v>440000</v>
      </c>
      <c r="J14" s="102">
        <v>1</v>
      </c>
      <c r="K14" s="13" t="s">
        <v>135</v>
      </c>
      <c r="L14" s="13">
        <v>100</v>
      </c>
      <c r="M14" s="9" t="s">
        <v>25</v>
      </c>
      <c r="N14" s="13">
        <v>18441</v>
      </c>
      <c r="O14" s="13" t="s">
        <v>136</v>
      </c>
    </row>
    <row r="15" spans="1:17" ht="33.75">
      <c r="B15" s="9">
        <v>2</v>
      </c>
      <c r="C15" s="103" t="s">
        <v>137</v>
      </c>
      <c r="D15" s="104" t="s">
        <v>138</v>
      </c>
      <c r="E15" s="12" t="s">
        <v>47</v>
      </c>
      <c r="F15" s="105" t="s">
        <v>22</v>
      </c>
      <c r="G15" s="106">
        <v>1819000</v>
      </c>
      <c r="H15" s="106"/>
      <c r="I15" s="106">
        <v>1819000</v>
      </c>
      <c r="J15" s="107">
        <v>1</v>
      </c>
      <c r="K15" s="34" t="s">
        <v>30</v>
      </c>
      <c r="L15" s="13">
        <v>626</v>
      </c>
      <c r="M15" s="9" t="s">
        <v>25</v>
      </c>
      <c r="N15" s="104">
        <v>58</v>
      </c>
      <c r="O15" s="13" t="s">
        <v>20</v>
      </c>
    </row>
    <row r="16" spans="1:17" ht="22.5">
      <c r="B16" s="9">
        <v>3</v>
      </c>
      <c r="C16" s="103" t="s">
        <v>139</v>
      </c>
      <c r="D16" s="104" t="s">
        <v>140</v>
      </c>
      <c r="E16" s="12" t="s">
        <v>63</v>
      </c>
      <c r="F16" s="105" t="s">
        <v>17</v>
      </c>
      <c r="G16" s="106">
        <v>111000</v>
      </c>
      <c r="H16" s="106"/>
      <c r="I16" s="106">
        <v>111000</v>
      </c>
      <c r="J16" s="108">
        <v>1</v>
      </c>
      <c r="K16" s="109" t="s">
        <v>30</v>
      </c>
      <c r="L16" s="29">
        <v>99</v>
      </c>
      <c r="M16" s="9" t="s">
        <v>25</v>
      </c>
      <c r="N16" s="104">
        <v>145</v>
      </c>
      <c r="O16" s="13" t="s">
        <v>20</v>
      </c>
    </row>
    <row r="17" spans="2:15" ht="22.5">
      <c r="B17" s="9">
        <v>4</v>
      </c>
      <c r="C17" s="103" t="s">
        <v>141</v>
      </c>
      <c r="D17" s="110" t="s">
        <v>142</v>
      </c>
      <c r="E17" s="111" t="s">
        <v>143</v>
      </c>
      <c r="F17" s="11" t="s">
        <v>17</v>
      </c>
      <c r="G17" s="112">
        <v>124000</v>
      </c>
      <c r="H17" s="112"/>
      <c r="I17" s="112">
        <v>124000</v>
      </c>
      <c r="J17" s="113">
        <v>1</v>
      </c>
      <c r="K17" s="20" t="s">
        <v>144</v>
      </c>
      <c r="L17" s="114">
        <v>1</v>
      </c>
      <c r="M17" s="110" t="s">
        <v>25</v>
      </c>
      <c r="N17" s="13">
        <v>1234</v>
      </c>
      <c r="O17" s="110" t="s">
        <v>20</v>
      </c>
    </row>
    <row r="18" spans="2:15" ht="33.75">
      <c r="B18" s="9">
        <v>5</v>
      </c>
      <c r="C18" s="103" t="s">
        <v>145</v>
      </c>
      <c r="D18" s="110" t="s">
        <v>146</v>
      </c>
      <c r="E18" s="12" t="s">
        <v>134</v>
      </c>
      <c r="F18" s="12" t="s">
        <v>22</v>
      </c>
      <c r="G18" s="54">
        <v>1053000</v>
      </c>
      <c r="H18" s="54"/>
      <c r="I18" s="54">
        <v>1053000</v>
      </c>
      <c r="J18" s="102">
        <v>1</v>
      </c>
      <c r="K18" s="13" t="s">
        <v>39</v>
      </c>
      <c r="L18" s="13">
        <v>1</v>
      </c>
      <c r="M18" s="9" t="s">
        <v>25</v>
      </c>
      <c r="N18" s="13">
        <v>516</v>
      </c>
      <c r="O18" s="13" t="s">
        <v>20</v>
      </c>
    </row>
    <row r="19" spans="2:15" ht="22.5">
      <c r="B19" s="9">
        <v>6</v>
      </c>
      <c r="C19" s="10" t="s">
        <v>147</v>
      </c>
      <c r="D19" s="13" t="s">
        <v>148</v>
      </c>
      <c r="E19" s="12" t="s">
        <v>47</v>
      </c>
      <c r="F19" s="12" t="s">
        <v>22</v>
      </c>
      <c r="G19" s="54">
        <f>200000+100000</f>
        <v>300000</v>
      </c>
      <c r="H19" s="54"/>
      <c r="I19" s="54">
        <f>200000+100000</f>
        <v>300000</v>
      </c>
      <c r="J19" s="102">
        <v>1</v>
      </c>
      <c r="K19" s="13" t="s">
        <v>30</v>
      </c>
      <c r="L19" s="13">
        <v>375</v>
      </c>
      <c r="M19" s="9" t="s">
        <v>25</v>
      </c>
      <c r="N19" s="13">
        <v>23</v>
      </c>
      <c r="O19" s="13" t="s">
        <v>20</v>
      </c>
    </row>
    <row r="20" spans="2:15" ht="22.5">
      <c r="B20" s="9">
        <v>7</v>
      </c>
      <c r="C20" s="103" t="s">
        <v>149</v>
      </c>
      <c r="D20" s="104" t="s">
        <v>150</v>
      </c>
      <c r="E20" s="12" t="s">
        <v>47</v>
      </c>
      <c r="F20" s="105" t="s">
        <v>22</v>
      </c>
      <c r="G20" s="106">
        <v>300000</v>
      </c>
      <c r="H20" s="106"/>
      <c r="I20" s="106">
        <v>300000</v>
      </c>
      <c r="J20" s="107">
        <v>1</v>
      </c>
      <c r="K20" s="109" t="s">
        <v>30</v>
      </c>
      <c r="L20" s="29">
        <v>164</v>
      </c>
      <c r="M20" s="9" t="s">
        <v>25</v>
      </c>
      <c r="N20" s="104">
        <v>78</v>
      </c>
      <c r="O20" s="13" t="s">
        <v>20</v>
      </c>
    </row>
    <row r="21" spans="2:15" ht="22.5">
      <c r="B21" s="9">
        <v>8</v>
      </c>
      <c r="C21" s="103" t="s">
        <v>151</v>
      </c>
      <c r="D21" s="104" t="s">
        <v>152</v>
      </c>
      <c r="E21" s="12" t="s">
        <v>47</v>
      </c>
      <c r="F21" s="105" t="s">
        <v>22</v>
      </c>
      <c r="G21" s="106">
        <v>200000</v>
      </c>
      <c r="H21" s="106"/>
      <c r="I21" s="106">
        <v>200000</v>
      </c>
      <c r="J21" s="102">
        <v>1</v>
      </c>
      <c r="K21" s="34" t="s">
        <v>30</v>
      </c>
      <c r="L21" s="13">
        <v>200</v>
      </c>
      <c r="M21" s="9" t="s">
        <v>25</v>
      </c>
      <c r="N21" s="104">
        <v>62</v>
      </c>
      <c r="O21" s="13" t="s">
        <v>20</v>
      </c>
    </row>
    <row r="22" spans="2:15" ht="22.5">
      <c r="B22" s="9">
        <v>9</v>
      </c>
      <c r="C22" s="103" t="s">
        <v>153</v>
      </c>
      <c r="D22" s="104" t="s">
        <v>154</v>
      </c>
      <c r="E22" s="12" t="s">
        <v>47</v>
      </c>
      <c r="F22" s="105" t="s">
        <v>17</v>
      </c>
      <c r="G22" s="106">
        <v>200000</v>
      </c>
      <c r="H22" s="106"/>
      <c r="I22" s="106">
        <v>200000</v>
      </c>
      <c r="J22" s="102">
        <v>1</v>
      </c>
      <c r="K22" s="109" t="s">
        <v>71</v>
      </c>
      <c r="L22" s="29">
        <v>60</v>
      </c>
      <c r="M22" s="9" t="s">
        <v>25</v>
      </c>
      <c r="N22" s="104">
        <v>47</v>
      </c>
      <c r="O22" s="13" t="s">
        <v>20</v>
      </c>
    </row>
    <row r="23" spans="2:15" ht="22.5">
      <c r="B23" s="9">
        <v>10</v>
      </c>
      <c r="C23" s="103" t="s">
        <v>155</v>
      </c>
      <c r="D23" s="110" t="s">
        <v>156</v>
      </c>
      <c r="E23" s="111" t="s">
        <v>47</v>
      </c>
      <c r="F23" s="11" t="s">
        <v>17</v>
      </c>
      <c r="G23" s="112">
        <v>412000</v>
      </c>
      <c r="H23" s="112"/>
      <c r="I23" s="112">
        <v>412000</v>
      </c>
      <c r="J23" s="115">
        <v>1</v>
      </c>
      <c r="K23" s="20" t="s">
        <v>30</v>
      </c>
      <c r="L23" s="116">
        <v>100</v>
      </c>
      <c r="M23" s="110" t="s">
        <v>25</v>
      </c>
      <c r="N23" s="13">
        <v>168</v>
      </c>
      <c r="O23" s="110" t="s">
        <v>20</v>
      </c>
    </row>
    <row r="24" spans="2:15" ht="22.5">
      <c r="B24" s="9">
        <v>11</v>
      </c>
      <c r="C24" s="10" t="s">
        <v>157</v>
      </c>
      <c r="D24" s="117" t="s">
        <v>158</v>
      </c>
      <c r="E24" s="118" t="s">
        <v>143</v>
      </c>
      <c r="F24" s="119" t="s">
        <v>22</v>
      </c>
      <c r="G24" s="120">
        <v>400000</v>
      </c>
      <c r="H24" s="120"/>
      <c r="I24" s="120">
        <v>400000</v>
      </c>
      <c r="J24" s="121">
        <v>1</v>
      </c>
      <c r="K24" s="15" t="s">
        <v>159</v>
      </c>
      <c r="L24" s="13">
        <v>91.78</v>
      </c>
      <c r="M24" s="9" t="s">
        <v>25</v>
      </c>
      <c r="N24" s="122">
        <v>516</v>
      </c>
      <c r="O24" s="13" t="s">
        <v>20</v>
      </c>
    </row>
    <row r="25" spans="2:15" ht="33.75">
      <c r="B25" s="9">
        <v>12</v>
      </c>
      <c r="C25" s="123" t="s">
        <v>160</v>
      </c>
      <c r="D25" s="110" t="s">
        <v>161</v>
      </c>
      <c r="E25" s="118" t="s">
        <v>63</v>
      </c>
      <c r="F25" s="119" t="s">
        <v>22</v>
      </c>
      <c r="G25" s="124">
        <v>400000</v>
      </c>
      <c r="H25" s="124"/>
      <c r="I25" s="124">
        <v>400000</v>
      </c>
      <c r="J25" s="121">
        <v>1</v>
      </c>
      <c r="K25" s="125" t="s">
        <v>30</v>
      </c>
      <c r="L25" s="29">
        <v>462.84</v>
      </c>
      <c r="M25" s="9" t="s">
        <v>25</v>
      </c>
      <c r="N25" s="122">
        <v>21</v>
      </c>
      <c r="O25" s="13" t="s">
        <v>20</v>
      </c>
    </row>
    <row r="26" spans="2:15" ht="33.75">
      <c r="B26" s="49">
        <v>13</v>
      </c>
      <c r="C26" s="103" t="s">
        <v>162</v>
      </c>
      <c r="D26" s="111" t="s">
        <v>163</v>
      </c>
      <c r="E26" s="126" t="s">
        <v>143</v>
      </c>
      <c r="F26" s="119" t="s">
        <v>22</v>
      </c>
      <c r="G26" s="120">
        <v>188000</v>
      </c>
      <c r="H26" s="120"/>
      <c r="I26" s="120">
        <v>188000</v>
      </c>
      <c r="J26" s="127">
        <v>1</v>
      </c>
      <c r="K26" s="128" t="s">
        <v>30</v>
      </c>
      <c r="L26" s="129">
        <v>173</v>
      </c>
      <c r="M26" s="20" t="s">
        <v>25</v>
      </c>
      <c r="N26" s="110">
        <v>68</v>
      </c>
      <c r="O26" s="110" t="s">
        <v>20</v>
      </c>
    </row>
    <row r="27" spans="2:15">
      <c r="B27" s="16"/>
      <c r="C27" s="5"/>
      <c r="D27" s="5"/>
      <c r="E27" s="130"/>
      <c r="F27" s="131" t="s">
        <v>164</v>
      </c>
      <c r="G27" s="132">
        <f>SUM(G14:G26)</f>
        <v>5947000</v>
      </c>
      <c r="H27" s="132">
        <f>SUM(H14:H26)</f>
        <v>0</v>
      </c>
      <c r="I27" s="132">
        <f>SUM(I14:I26)</f>
        <v>5947000</v>
      </c>
      <c r="J27" s="133"/>
      <c r="K27" s="5"/>
      <c r="L27" s="5"/>
      <c r="M27" s="5"/>
      <c r="N27" s="5"/>
      <c r="O27" s="5"/>
    </row>
    <row r="28" spans="2:15">
      <c r="B28" s="134" t="s">
        <v>165</v>
      </c>
      <c r="C28" s="3" t="s">
        <v>166</v>
      </c>
      <c r="D28" s="2"/>
      <c r="E28" s="2"/>
      <c r="F28" s="2"/>
      <c r="G28" s="135"/>
      <c r="H28" s="135"/>
      <c r="I28" s="135"/>
      <c r="J28" s="135"/>
      <c r="K28" s="2"/>
      <c r="L28" s="2"/>
      <c r="M28" s="2"/>
      <c r="N28" s="2"/>
      <c r="O28" s="2"/>
    </row>
    <row r="29" spans="2:15" ht="45">
      <c r="B29" s="23">
        <v>1</v>
      </c>
      <c r="C29" s="136" t="s">
        <v>167</v>
      </c>
      <c r="D29" s="23" t="s">
        <v>142</v>
      </c>
      <c r="E29" s="23" t="s">
        <v>65</v>
      </c>
      <c r="F29" s="23" t="s">
        <v>23</v>
      </c>
      <c r="G29" s="53">
        <f>894000-49000</f>
        <v>845000</v>
      </c>
      <c r="H29" s="53"/>
      <c r="I29" s="53">
        <f>894000-49000</f>
        <v>845000</v>
      </c>
      <c r="J29" s="113">
        <v>1</v>
      </c>
      <c r="K29" s="137" t="s">
        <v>144</v>
      </c>
      <c r="L29" s="23">
        <v>1</v>
      </c>
      <c r="M29" s="23" t="s">
        <v>58</v>
      </c>
      <c r="N29" s="23">
        <v>40</v>
      </c>
      <c r="O29" s="9" t="s">
        <v>20</v>
      </c>
    </row>
    <row r="30" spans="2:15">
      <c r="B30" s="16"/>
      <c r="C30" s="5"/>
      <c r="D30" s="5"/>
      <c r="E30" s="2"/>
      <c r="F30" s="138" t="s">
        <v>164</v>
      </c>
      <c r="G30" s="139">
        <f>SUM(G29:G29)</f>
        <v>845000</v>
      </c>
      <c r="H30" s="139">
        <f>SUM(H29:H29)</f>
        <v>0</v>
      </c>
      <c r="I30" s="139">
        <f>SUM(I29:I29)</f>
        <v>845000</v>
      </c>
      <c r="J30" s="140"/>
      <c r="K30" s="141"/>
      <c r="L30" s="142"/>
      <c r="M30" s="5"/>
      <c r="N30" s="5"/>
      <c r="O30" s="5"/>
    </row>
    <row r="31" spans="2:15">
      <c r="B31" s="134" t="s">
        <v>168</v>
      </c>
      <c r="C31" s="3" t="s">
        <v>169</v>
      </c>
      <c r="D31" s="2"/>
      <c r="E31" s="2"/>
      <c r="F31" s="2"/>
      <c r="G31" s="135"/>
      <c r="H31" s="135"/>
      <c r="I31" s="135"/>
      <c r="J31" s="135"/>
      <c r="K31" s="2"/>
      <c r="L31" s="2"/>
      <c r="M31" s="2"/>
      <c r="N31" s="2"/>
      <c r="O31" s="2"/>
    </row>
    <row r="32" spans="2:15" ht="33.75">
      <c r="B32" s="9">
        <v>1</v>
      </c>
      <c r="C32" s="143" t="s">
        <v>170</v>
      </c>
      <c r="D32" s="23" t="s">
        <v>171</v>
      </c>
      <c r="E32" s="23" t="s">
        <v>63</v>
      </c>
      <c r="F32" s="23" t="s">
        <v>17</v>
      </c>
      <c r="G32" s="144">
        <v>392000</v>
      </c>
      <c r="H32" s="144"/>
      <c r="I32" s="144">
        <v>392000</v>
      </c>
      <c r="J32" s="113">
        <v>1</v>
      </c>
      <c r="K32" s="137" t="s">
        <v>18</v>
      </c>
      <c r="L32" s="41">
        <v>5</v>
      </c>
      <c r="M32" s="23" t="s">
        <v>25</v>
      </c>
      <c r="N32" s="9">
        <v>516</v>
      </c>
      <c r="O32" s="9" t="s">
        <v>20</v>
      </c>
    </row>
    <row r="33" spans="2:15" ht="33.75">
      <c r="B33" s="23">
        <v>2</v>
      </c>
      <c r="C33" s="145" t="s">
        <v>172</v>
      </c>
      <c r="D33" s="15" t="s">
        <v>173</v>
      </c>
      <c r="E33" s="9" t="s">
        <v>17</v>
      </c>
      <c r="F33" s="23" t="s">
        <v>65</v>
      </c>
      <c r="G33" s="53">
        <v>266000</v>
      </c>
      <c r="H33" s="53"/>
      <c r="I33" s="53">
        <v>266000</v>
      </c>
      <c r="J33" s="113">
        <v>1</v>
      </c>
      <c r="K33" s="137" t="s">
        <v>18</v>
      </c>
      <c r="L33" s="23">
        <v>3</v>
      </c>
      <c r="M33" s="9" t="s">
        <v>25</v>
      </c>
      <c r="N33" s="9">
        <v>15</v>
      </c>
      <c r="O33" s="73" t="s">
        <v>20</v>
      </c>
    </row>
    <row r="34" spans="2:15">
      <c r="B34" s="16"/>
      <c r="C34" s="2"/>
      <c r="D34" s="5"/>
      <c r="E34" s="130"/>
      <c r="F34" s="138" t="s">
        <v>164</v>
      </c>
      <c r="G34" s="139">
        <f>SUM(G32:G33)</f>
        <v>658000</v>
      </c>
      <c r="H34" s="139">
        <f>SUM(H32:H33)</f>
        <v>0</v>
      </c>
      <c r="I34" s="139">
        <f>SUM(I32:I33)</f>
        <v>658000</v>
      </c>
      <c r="J34" s="140"/>
      <c r="K34" s="5"/>
      <c r="L34" s="146"/>
      <c r="M34" s="5"/>
      <c r="N34" s="5"/>
      <c r="O34" s="5"/>
    </row>
    <row r="35" spans="2:15">
      <c r="B35" s="18"/>
      <c r="C35" s="2"/>
      <c r="D35" s="4"/>
      <c r="E35" s="2"/>
      <c r="F35" s="147"/>
      <c r="G35" s="148"/>
      <c r="H35" s="148"/>
      <c r="I35" s="148"/>
      <c r="J35" s="148"/>
      <c r="K35" s="4"/>
      <c r="L35" s="142"/>
      <c r="M35" s="2"/>
      <c r="N35" s="4"/>
      <c r="O35" s="4"/>
    </row>
    <row r="36" spans="2:15">
      <c r="B36" s="134" t="s">
        <v>174</v>
      </c>
      <c r="C36" s="3" t="s">
        <v>175</v>
      </c>
      <c r="D36" s="2"/>
      <c r="E36" s="2"/>
      <c r="F36" s="2"/>
      <c r="G36" s="135"/>
      <c r="H36" s="135"/>
      <c r="I36" s="135"/>
      <c r="J36" s="135"/>
      <c r="K36" s="2"/>
      <c r="L36" s="2"/>
      <c r="M36" s="2"/>
      <c r="N36" s="2"/>
      <c r="O36" s="2"/>
    </row>
    <row r="37" spans="2:15" ht="33.75">
      <c r="B37" s="9">
        <v>1</v>
      </c>
      <c r="C37" s="149" t="s">
        <v>176</v>
      </c>
      <c r="D37" s="23" t="s">
        <v>133</v>
      </c>
      <c r="E37" s="23" t="s">
        <v>63</v>
      </c>
      <c r="F37" s="23" t="s">
        <v>17</v>
      </c>
      <c r="G37" s="144">
        <v>1800000</v>
      </c>
      <c r="H37" s="144"/>
      <c r="I37" s="144">
        <v>1800000</v>
      </c>
      <c r="J37" s="144"/>
      <c r="K37" s="137" t="s">
        <v>177</v>
      </c>
      <c r="L37" s="41">
        <v>1</v>
      </c>
      <c r="M37" s="23" t="s">
        <v>25</v>
      </c>
      <c r="N37" s="150">
        <v>18318</v>
      </c>
      <c r="O37" s="9" t="s">
        <v>136</v>
      </c>
    </row>
    <row r="38" spans="2:15">
      <c r="B38" s="18"/>
      <c r="C38" s="2"/>
      <c r="D38" s="4"/>
      <c r="E38" s="2"/>
      <c r="F38" s="147"/>
      <c r="G38" s="148"/>
      <c r="H38" s="148"/>
      <c r="I38" s="148"/>
      <c r="J38" s="148"/>
      <c r="K38" s="4"/>
      <c r="L38" s="142"/>
      <c r="M38" s="2"/>
      <c r="N38" s="4"/>
      <c r="O38" s="4"/>
    </row>
    <row r="39" spans="2:15">
      <c r="B39" s="134" t="s">
        <v>178</v>
      </c>
      <c r="C39" s="3" t="s">
        <v>179</v>
      </c>
      <c r="D39" s="2"/>
      <c r="E39" s="2"/>
      <c r="F39" s="2"/>
      <c r="G39" s="135"/>
      <c r="H39" s="135"/>
      <c r="I39" s="135"/>
      <c r="J39" s="135"/>
      <c r="K39" s="2"/>
      <c r="L39" s="2"/>
      <c r="M39" s="2"/>
      <c r="N39" s="2"/>
      <c r="O39" s="2"/>
    </row>
    <row r="40" spans="2:15">
      <c r="B40" s="9">
        <v>1</v>
      </c>
      <c r="C40" s="149" t="s">
        <v>179</v>
      </c>
      <c r="D40" s="23" t="s">
        <v>133</v>
      </c>
      <c r="E40" s="23" t="s">
        <v>63</v>
      </c>
      <c r="F40" s="23" t="s">
        <v>17</v>
      </c>
      <c r="G40" s="144">
        <v>750000</v>
      </c>
      <c r="H40" s="144"/>
      <c r="I40" s="144">
        <v>750000</v>
      </c>
      <c r="J40" s="144"/>
      <c r="K40" s="137" t="s">
        <v>177</v>
      </c>
      <c r="L40" s="41">
        <v>1</v>
      </c>
      <c r="M40" s="23" t="s">
        <v>25</v>
      </c>
      <c r="N40" s="150">
        <v>18318</v>
      </c>
      <c r="O40" s="9" t="s">
        <v>136</v>
      </c>
    </row>
    <row r="41" spans="2:15">
      <c r="B41" s="2"/>
      <c r="C41" s="2"/>
      <c r="D41" s="2"/>
      <c r="E41" s="2"/>
      <c r="F41" s="2"/>
      <c r="G41" s="2"/>
      <c r="H41" s="2"/>
      <c r="I41" s="2"/>
      <c r="J41" s="2"/>
      <c r="K41" s="2"/>
      <c r="L41" s="2"/>
      <c r="M41" s="2"/>
      <c r="N41" s="2"/>
      <c r="O41" s="2"/>
    </row>
    <row r="42" spans="2:15">
      <c r="B42" s="2"/>
      <c r="C42" s="151" t="s">
        <v>131</v>
      </c>
      <c r="D42" s="152">
        <v>5947000</v>
      </c>
      <c r="E42" s="2"/>
      <c r="F42" s="2"/>
      <c r="G42" s="2"/>
      <c r="H42" s="2"/>
      <c r="I42" s="2"/>
      <c r="J42" s="2"/>
      <c r="K42" s="2"/>
      <c r="L42" s="2"/>
      <c r="M42" s="2"/>
      <c r="N42" s="2"/>
      <c r="O42" s="2"/>
    </row>
    <row r="43" spans="2:15">
      <c r="B43" s="2"/>
      <c r="C43" s="151" t="s">
        <v>166</v>
      </c>
      <c r="D43" s="152">
        <v>845000</v>
      </c>
      <c r="E43" s="2"/>
      <c r="F43" s="2"/>
      <c r="G43" s="2"/>
      <c r="H43" s="2"/>
      <c r="I43" s="2"/>
      <c r="J43" s="2"/>
      <c r="K43" s="2"/>
      <c r="L43" s="2"/>
      <c r="M43" s="2"/>
      <c r="N43" s="2"/>
      <c r="O43" s="2"/>
    </row>
    <row r="44" spans="2:15">
      <c r="B44" s="2"/>
      <c r="C44" s="151" t="s">
        <v>169</v>
      </c>
      <c r="D44" s="152">
        <v>658000</v>
      </c>
      <c r="E44" s="2"/>
      <c r="F44" s="2"/>
      <c r="G44" s="2"/>
      <c r="H44" s="2"/>
      <c r="I44" s="2"/>
      <c r="J44" s="2"/>
      <c r="K44" s="2"/>
      <c r="L44" s="2"/>
      <c r="M44" s="2"/>
      <c r="N44" s="2"/>
      <c r="O44" s="2"/>
    </row>
    <row r="45" spans="2:15">
      <c r="B45" s="2"/>
      <c r="C45" s="153" t="s">
        <v>180</v>
      </c>
      <c r="D45" s="152">
        <v>7450000</v>
      </c>
      <c r="E45" s="2"/>
      <c r="F45" s="2"/>
      <c r="G45" s="2"/>
      <c r="H45" s="2"/>
      <c r="I45" s="2"/>
      <c r="J45" s="2"/>
      <c r="K45" s="2"/>
      <c r="L45" s="2"/>
      <c r="M45" s="2"/>
      <c r="N45" s="2"/>
      <c r="O45" s="2"/>
    </row>
    <row r="46" spans="2:15">
      <c r="B46" s="2"/>
      <c r="C46" s="151" t="s">
        <v>175</v>
      </c>
      <c r="D46" s="154">
        <v>1800000</v>
      </c>
      <c r="E46" s="2"/>
      <c r="F46" s="2"/>
      <c r="G46" s="2"/>
      <c r="H46" s="2"/>
      <c r="I46" s="2"/>
      <c r="J46" s="2"/>
      <c r="K46" s="2"/>
      <c r="L46" s="2"/>
      <c r="M46" s="2"/>
      <c r="N46" s="2"/>
      <c r="O46" s="2"/>
    </row>
    <row r="47" spans="2:15">
      <c r="B47" s="2"/>
      <c r="C47" s="151" t="s">
        <v>179</v>
      </c>
      <c r="D47" s="154">
        <v>750000</v>
      </c>
      <c r="E47" s="2"/>
      <c r="F47" s="2"/>
      <c r="G47" s="2"/>
      <c r="H47" s="2"/>
      <c r="I47" s="2"/>
      <c r="J47" s="2"/>
      <c r="K47" s="2"/>
      <c r="L47" s="2"/>
      <c r="M47" s="2"/>
      <c r="N47" s="2"/>
      <c r="O47" s="2"/>
    </row>
    <row r="48" spans="2:15">
      <c r="B48" s="2"/>
      <c r="C48" s="153" t="s">
        <v>181</v>
      </c>
      <c r="D48" s="155">
        <v>10000000</v>
      </c>
      <c r="E48" s="2"/>
      <c r="F48" s="2"/>
      <c r="G48" s="2"/>
      <c r="H48" s="2"/>
      <c r="I48" s="2"/>
      <c r="J48" s="2"/>
      <c r="K48" s="2"/>
      <c r="L48" s="2"/>
      <c r="M48" s="2"/>
      <c r="N48" s="2"/>
      <c r="O48" s="2"/>
    </row>
    <row r="49" spans="2:16">
      <c r="B49" s="2"/>
      <c r="C49" s="2"/>
      <c r="D49" s="2"/>
      <c r="E49" s="2"/>
      <c r="F49" s="2"/>
      <c r="G49" s="2"/>
      <c r="H49" s="2"/>
      <c r="I49" s="2"/>
      <c r="J49" s="2"/>
      <c r="K49" s="2"/>
      <c r="L49" s="2"/>
      <c r="M49" s="2"/>
      <c r="N49" s="2"/>
      <c r="O49" s="2"/>
    </row>
    <row r="50" spans="2:16" ht="15.75">
      <c r="B50" s="247" t="s">
        <v>1</v>
      </c>
      <c r="C50" s="247"/>
      <c r="D50" s="247"/>
      <c r="E50" s="247"/>
      <c r="F50" s="247"/>
      <c r="G50" s="247"/>
      <c r="H50" s="247"/>
      <c r="I50" s="247"/>
      <c r="J50" s="247"/>
      <c r="K50" s="247"/>
      <c r="L50" s="247"/>
      <c r="M50" s="247"/>
      <c r="N50" s="247"/>
      <c r="O50" s="247"/>
      <c r="P50" s="157"/>
    </row>
    <row r="51" spans="2:16" ht="15.75">
      <c r="B51" s="247" t="s">
        <v>2</v>
      </c>
      <c r="C51" s="247"/>
      <c r="D51" s="247"/>
      <c r="E51" s="247"/>
      <c r="F51" s="247"/>
      <c r="G51" s="247"/>
      <c r="H51" s="247"/>
      <c r="I51" s="247"/>
      <c r="J51" s="247"/>
      <c r="K51" s="247"/>
      <c r="L51" s="247"/>
      <c r="M51" s="247"/>
      <c r="N51" s="247"/>
      <c r="O51" s="247"/>
      <c r="P51" s="157"/>
    </row>
    <row r="52" spans="2:16">
      <c r="B52"/>
    </row>
    <row r="53" spans="2:16">
      <c r="B53" s="6"/>
      <c r="C53" s="7" t="s">
        <v>14</v>
      </c>
      <c r="D53" s="8"/>
      <c r="E53" s="8"/>
      <c r="F53" s="8"/>
      <c r="G53" s="2"/>
      <c r="H53" s="2"/>
      <c r="I53" s="2"/>
      <c r="J53" s="2"/>
      <c r="K53" s="8"/>
      <c r="L53" s="2"/>
      <c r="M53" s="2"/>
      <c r="N53" s="2"/>
      <c r="O53" s="8"/>
    </row>
    <row r="54" spans="2:16" ht="33.75">
      <c r="B54" s="9">
        <v>1</v>
      </c>
      <c r="C54" s="10" t="s">
        <v>15</v>
      </c>
      <c r="D54" s="11" t="s">
        <v>16</v>
      </c>
      <c r="E54" s="12" t="s">
        <v>63</v>
      </c>
      <c r="F54" s="12" t="s">
        <v>65</v>
      </c>
      <c r="G54" s="56">
        <v>297000</v>
      </c>
      <c r="H54" s="64">
        <v>296819.12</v>
      </c>
      <c r="I54" s="56">
        <v>296819.12</v>
      </c>
      <c r="J54" s="95">
        <v>1</v>
      </c>
      <c r="K54" s="13">
        <v>4</v>
      </c>
      <c r="L54" s="14" t="s">
        <v>18</v>
      </c>
      <c r="M54" s="13" t="s">
        <v>25</v>
      </c>
      <c r="N54" s="15">
        <v>40</v>
      </c>
      <c r="O54" s="13" t="s">
        <v>20</v>
      </c>
    </row>
    <row r="55" spans="2:16">
      <c r="B55" s="16"/>
      <c r="C55" s="2"/>
      <c r="D55" s="5"/>
      <c r="E55" s="257" t="s">
        <v>126</v>
      </c>
      <c r="F55" s="258"/>
      <c r="G55" s="63">
        <f>SUM(G54:G54)</f>
        <v>297000</v>
      </c>
      <c r="H55" s="63">
        <f>H54</f>
        <v>296819.12</v>
      </c>
      <c r="I55" s="63">
        <f>I54</f>
        <v>296819.12</v>
      </c>
      <c r="J55" s="93"/>
      <c r="K55" s="5"/>
      <c r="L55" s="5"/>
      <c r="M55" s="5"/>
      <c r="N55" s="5"/>
      <c r="O55" s="5"/>
    </row>
    <row r="56" spans="2:16">
      <c r="B56" s="6"/>
      <c r="C56" s="7" t="s">
        <v>75</v>
      </c>
      <c r="D56" s="8"/>
      <c r="E56" s="8"/>
      <c r="F56" s="8"/>
      <c r="G56" s="2"/>
      <c r="H56" s="2"/>
      <c r="I56" s="2"/>
      <c r="J56" s="8"/>
      <c r="K56" s="8"/>
      <c r="L56" s="2"/>
      <c r="M56" s="2"/>
      <c r="N56" s="2"/>
      <c r="O56" s="8"/>
    </row>
    <row r="57" spans="2:16" ht="33.75">
      <c r="B57" s="9">
        <v>1</v>
      </c>
      <c r="C57" s="10" t="s">
        <v>76</v>
      </c>
      <c r="D57" s="11" t="s">
        <v>78</v>
      </c>
      <c r="E57" s="12" t="s">
        <v>17</v>
      </c>
      <c r="F57" s="12" t="s">
        <v>22</v>
      </c>
      <c r="G57" s="56">
        <v>170000</v>
      </c>
      <c r="H57" s="64">
        <v>166662.59</v>
      </c>
      <c r="I57" s="64">
        <v>166662.59</v>
      </c>
      <c r="J57" s="95">
        <v>1</v>
      </c>
      <c r="K57" s="13">
        <v>1</v>
      </c>
      <c r="L57" s="14" t="s">
        <v>77</v>
      </c>
      <c r="M57" s="13" t="s">
        <v>25</v>
      </c>
      <c r="N57" s="15">
        <v>75</v>
      </c>
      <c r="O57" s="13" t="s">
        <v>20</v>
      </c>
    </row>
    <row r="58" spans="2:16">
      <c r="B58" s="16"/>
      <c r="C58" s="2"/>
      <c r="D58" s="5"/>
      <c r="E58" s="257" t="s">
        <v>126</v>
      </c>
      <c r="F58" s="258"/>
      <c r="G58" s="63">
        <f>SUM(G57:G57)</f>
        <v>170000</v>
      </c>
      <c r="H58" s="63">
        <f>H57</f>
        <v>166662.59</v>
      </c>
      <c r="I58" s="63">
        <f>I57</f>
        <v>166662.59</v>
      </c>
      <c r="J58" s="93"/>
      <c r="K58" s="5"/>
      <c r="L58" s="5"/>
      <c r="M58" s="5"/>
      <c r="N58" s="5"/>
      <c r="O58" s="5"/>
    </row>
    <row r="59" spans="2:16">
      <c r="B59" s="18"/>
      <c r="C59" s="3" t="s">
        <v>21</v>
      </c>
      <c r="D59" s="19"/>
      <c r="E59" s="8"/>
      <c r="F59" s="8"/>
      <c r="G59" s="8"/>
      <c r="H59" s="8"/>
      <c r="I59" s="8"/>
      <c r="J59" s="8"/>
      <c r="K59" s="8"/>
      <c r="L59" s="8"/>
      <c r="M59" s="8"/>
      <c r="N59" s="8"/>
      <c r="O59" s="8"/>
    </row>
    <row r="60" spans="2:16" ht="22.5">
      <c r="B60" s="20">
        <v>1</v>
      </c>
      <c r="C60" s="90" t="s">
        <v>84</v>
      </c>
      <c r="D60" s="80" t="s">
        <v>85</v>
      </c>
      <c r="E60" s="72" t="s">
        <v>66</v>
      </c>
      <c r="F60" s="20" t="s">
        <v>23</v>
      </c>
      <c r="G60" s="53">
        <v>80456.94</v>
      </c>
      <c r="H60" s="53">
        <v>80456.94</v>
      </c>
      <c r="I60" s="53">
        <v>81141.789999999994</v>
      </c>
      <c r="J60" s="95">
        <v>1</v>
      </c>
      <c r="K60" s="20">
        <v>1</v>
      </c>
      <c r="L60" s="9" t="s">
        <v>24</v>
      </c>
      <c r="M60" s="9" t="s">
        <v>25</v>
      </c>
      <c r="N60" s="9">
        <v>1</v>
      </c>
      <c r="O60" s="20" t="s">
        <v>20</v>
      </c>
    </row>
    <row r="61" spans="2:16" ht="22.5">
      <c r="B61" s="20">
        <v>2</v>
      </c>
      <c r="C61" s="90" t="s">
        <v>86</v>
      </c>
      <c r="D61" s="80" t="s">
        <v>87</v>
      </c>
      <c r="E61" s="72" t="s">
        <v>66</v>
      </c>
      <c r="F61" s="20" t="s">
        <v>23</v>
      </c>
      <c r="G61" s="53">
        <v>80456.94</v>
      </c>
      <c r="H61" s="53">
        <v>80456.94</v>
      </c>
      <c r="I61" s="53">
        <v>80450.36</v>
      </c>
      <c r="J61" s="95">
        <v>1</v>
      </c>
      <c r="K61" s="20">
        <v>1</v>
      </c>
      <c r="L61" s="42" t="s">
        <v>24</v>
      </c>
      <c r="M61" s="42" t="s">
        <v>25</v>
      </c>
      <c r="N61" s="42">
        <v>1</v>
      </c>
      <c r="O61" s="20" t="s">
        <v>20</v>
      </c>
    </row>
    <row r="62" spans="2:16" ht="33.75">
      <c r="B62" s="20">
        <v>3</v>
      </c>
      <c r="C62" s="90" t="s">
        <v>88</v>
      </c>
      <c r="D62" s="80" t="s">
        <v>89</v>
      </c>
      <c r="E62" s="72" t="s">
        <v>66</v>
      </c>
      <c r="F62" s="20" t="s">
        <v>23</v>
      </c>
      <c r="G62" s="53">
        <v>80456.94</v>
      </c>
      <c r="H62" s="53">
        <v>80456.94</v>
      </c>
      <c r="I62" s="53">
        <v>80686.259999999995</v>
      </c>
      <c r="J62" s="95">
        <v>1</v>
      </c>
      <c r="K62" s="20">
        <v>1</v>
      </c>
      <c r="L62" s="42" t="s">
        <v>24</v>
      </c>
      <c r="M62" s="42" t="s">
        <v>25</v>
      </c>
      <c r="N62" s="42">
        <v>1</v>
      </c>
      <c r="O62" s="20" t="s">
        <v>20</v>
      </c>
    </row>
    <row r="63" spans="2:16" ht="22.5">
      <c r="B63" s="20">
        <v>4</v>
      </c>
      <c r="C63" s="90" t="s">
        <v>90</v>
      </c>
      <c r="D63" s="80" t="s">
        <v>91</v>
      </c>
      <c r="E63" s="72" t="s">
        <v>66</v>
      </c>
      <c r="F63" s="20" t="s">
        <v>23</v>
      </c>
      <c r="G63" s="53">
        <f>80456.94*2</f>
        <v>160913.88</v>
      </c>
      <c r="H63" s="53">
        <v>160913.88</v>
      </c>
      <c r="I63" s="53">
        <v>159862.87</v>
      </c>
      <c r="J63" s="95">
        <v>1</v>
      </c>
      <c r="K63" s="20">
        <v>2</v>
      </c>
      <c r="L63" s="42" t="s">
        <v>26</v>
      </c>
      <c r="M63" s="42" t="s">
        <v>25</v>
      </c>
      <c r="N63" s="42">
        <v>2</v>
      </c>
      <c r="O63" s="20" t="s">
        <v>20</v>
      </c>
    </row>
    <row r="64" spans="2:16" ht="33.75">
      <c r="B64" s="20">
        <v>5</v>
      </c>
      <c r="C64" s="90" t="s">
        <v>92</v>
      </c>
      <c r="D64" s="80" t="s">
        <v>93</v>
      </c>
      <c r="E64" s="72" t="s">
        <v>66</v>
      </c>
      <c r="F64" s="20" t="s">
        <v>23</v>
      </c>
      <c r="G64" s="53">
        <v>80456.94</v>
      </c>
      <c r="H64" s="53">
        <v>80456.94</v>
      </c>
      <c r="I64" s="53">
        <v>80532.479999999996</v>
      </c>
      <c r="J64" s="95">
        <v>1</v>
      </c>
      <c r="K64" s="20">
        <v>1</v>
      </c>
      <c r="L64" s="42" t="s">
        <v>24</v>
      </c>
      <c r="M64" s="42" t="s">
        <v>25</v>
      </c>
      <c r="N64" s="42">
        <v>1</v>
      </c>
      <c r="O64" s="20" t="s">
        <v>20</v>
      </c>
    </row>
    <row r="65" spans="2:15" ht="22.5">
      <c r="B65" s="20">
        <v>6</v>
      </c>
      <c r="C65" s="90" t="s">
        <v>94</v>
      </c>
      <c r="D65" s="80" t="s">
        <v>95</v>
      </c>
      <c r="E65" s="72" t="s">
        <v>66</v>
      </c>
      <c r="F65" s="20" t="s">
        <v>23</v>
      </c>
      <c r="G65" s="53">
        <v>80456.94</v>
      </c>
      <c r="H65" s="53">
        <v>80456.94</v>
      </c>
      <c r="I65" s="89">
        <v>82585.53</v>
      </c>
      <c r="J65" s="95">
        <v>1</v>
      </c>
      <c r="K65" s="20">
        <v>1</v>
      </c>
      <c r="L65" s="42" t="s">
        <v>24</v>
      </c>
      <c r="M65" s="42" t="s">
        <v>25</v>
      </c>
      <c r="N65" s="42">
        <v>1</v>
      </c>
      <c r="O65" s="20" t="s">
        <v>20</v>
      </c>
    </row>
    <row r="66" spans="2:15" ht="22.5">
      <c r="B66" s="20">
        <v>7</v>
      </c>
      <c r="C66" s="90" t="s">
        <v>96</v>
      </c>
      <c r="D66" s="80" t="s">
        <v>97</v>
      </c>
      <c r="E66" s="72" t="s">
        <v>66</v>
      </c>
      <c r="F66" s="20" t="s">
        <v>23</v>
      </c>
      <c r="G66" s="53">
        <v>80456.94</v>
      </c>
      <c r="H66" s="53">
        <v>80456.94</v>
      </c>
      <c r="I66" s="89">
        <v>80085.55</v>
      </c>
      <c r="J66" s="95">
        <v>1</v>
      </c>
      <c r="K66" s="20">
        <v>1</v>
      </c>
      <c r="L66" s="42" t="s">
        <v>24</v>
      </c>
      <c r="M66" s="42" t="s">
        <v>25</v>
      </c>
      <c r="N66" s="42">
        <v>1</v>
      </c>
      <c r="O66" s="20" t="s">
        <v>20</v>
      </c>
    </row>
    <row r="67" spans="2:15" ht="33.75">
      <c r="B67" s="20">
        <v>8</v>
      </c>
      <c r="C67" s="90" t="s">
        <v>98</v>
      </c>
      <c r="D67" s="80" t="s">
        <v>99</v>
      </c>
      <c r="E67" s="72" t="s">
        <v>66</v>
      </c>
      <c r="F67" s="20" t="s">
        <v>23</v>
      </c>
      <c r="G67" s="53">
        <f>80456.94*2</f>
        <v>160913.88</v>
      </c>
      <c r="H67" s="53">
        <v>160913.88</v>
      </c>
      <c r="I67" s="89">
        <v>163921.01999999999</v>
      </c>
      <c r="J67" s="95">
        <v>1</v>
      </c>
      <c r="K67" s="20">
        <v>2</v>
      </c>
      <c r="L67" s="42" t="s">
        <v>26</v>
      </c>
      <c r="M67" s="42" t="s">
        <v>25</v>
      </c>
      <c r="N67" s="42">
        <v>2</v>
      </c>
      <c r="O67" s="20" t="s">
        <v>20</v>
      </c>
    </row>
    <row r="68" spans="2:15" ht="22.5">
      <c r="B68" s="20">
        <v>9</v>
      </c>
      <c r="C68" s="90" t="s">
        <v>83</v>
      </c>
      <c r="D68" s="80" t="s">
        <v>100</v>
      </c>
      <c r="E68" s="72" t="s">
        <v>66</v>
      </c>
      <c r="F68" s="20" t="s">
        <v>23</v>
      </c>
      <c r="G68" s="53">
        <v>160913.88</v>
      </c>
      <c r="H68" s="53">
        <v>160913.88</v>
      </c>
      <c r="I68" s="89">
        <v>160171.06</v>
      </c>
      <c r="J68" s="95">
        <v>1</v>
      </c>
      <c r="K68" s="20">
        <v>2</v>
      </c>
      <c r="L68" s="42" t="s">
        <v>26</v>
      </c>
      <c r="M68" s="42" t="s">
        <v>25</v>
      </c>
      <c r="N68" s="42">
        <v>2</v>
      </c>
      <c r="O68" s="20" t="s">
        <v>20</v>
      </c>
    </row>
    <row r="69" spans="2:15" ht="22.5">
      <c r="B69" s="20">
        <v>10</v>
      </c>
      <c r="C69" s="90" t="s">
        <v>101</v>
      </c>
      <c r="D69" s="80" t="s">
        <v>48</v>
      </c>
      <c r="E69" s="72" t="s">
        <v>66</v>
      </c>
      <c r="F69" s="20" t="s">
        <v>23</v>
      </c>
      <c r="G69" s="53">
        <v>80456.94</v>
      </c>
      <c r="H69" s="53">
        <v>80456.94</v>
      </c>
      <c r="I69" s="89">
        <v>80085.55</v>
      </c>
      <c r="J69" s="95">
        <v>1</v>
      </c>
      <c r="K69" s="20">
        <v>1</v>
      </c>
      <c r="L69" s="42" t="s">
        <v>24</v>
      </c>
      <c r="M69" s="42" t="s">
        <v>25</v>
      </c>
      <c r="N69" s="42">
        <v>1</v>
      </c>
      <c r="O69" s="20" t="s">
        <v>20</v>
      </c>
    </row>
    <row r="70" spans="2:15" ht="22.5">
      <c r="B70" s="20">
        <v>11</v>
      </c>
      <c r="C70" s="90" t="s">
        <v>102</v>
      </c>
      <c r="D70" s="80" t="s">
        <v>103</v>
      </c>
      <c r="E70" s="72" t="s">
        <v>66</v>
      </c>
      <c r="F70" s="20" t="s">
        <v>23</v>
      </c>
      <c r="G70" s="53">
        <v>80456.94</v>
      </c>
      <c r="H70" s="53">
        <v>80456.94</v>
      </c>
      <c r="I70" s="89">
        <v>80382.7</v>
      </c>
      <c r="J70" s="95">
        <v>1</v>
      </c>
      <c r="K70" s="20">
        <v>1</v>
      </c>
      <c r="L70" s="42" t="s">
        <v>24</v>
      </c>
      <c r="M70" s="42" t="s">
        <v>25</v>
      </c>
      <c r="N70" s="42">
        <v>1</v>
      </c>
      <c r="O70" s="20" t="s">
        <v>20</v>
      </c>
    </row>
    <row r="71" spans="2:15" ht="22.5">
      <c r="B71" s="20">
        <v>12</v>
      </c>
      <c r="C71" s="90" t="s">
        <v>104</v>
      </c>
      <c r="D71" s="80" t="s">
        <v>105</v>
      </c>
      <c r="E71" s="72" t="s">
        <v>66</v>
      </c>
      <c r="F71" s="20" t="s">
        <v>23</v>
      </c>
      <c r="G71" s="53">
        <v>80456.94</v>
      </c>
      <c r="H71" s="53">
        <v>80456.94</v>
      </c>
      <c r="I71" s="89">
        <v>83771.7</v>
      </c>
      <c r="J71" s="95">
        <v>1</v>
      </c>
      <c r="K71" s="20">
        <v>1</v>
      </c>
      <c r="L71" s="42" t="s">
        <v>24</v>
      </c>
      <c r="M71" s="42" t="s">
        <v>25</v>
      </c>
      <c r="N71" s="42">
        <v>1</v>
      </c>
      <c r="O71" s="20" t="s">
        <v>20</v>
      </c>
    </row>
    <row r="72" spans="2:15" ht="22.5">
      <c r="B72" s="20">
        <v>13</v>
      </c>
      <c r="C72" s="90" t="s">
        <v>106</v>
      </c>
      <c r="D72" s="80" t="s">
        <v>107</v>
      </c>
      <c r="E72" s="72" t="s">
        <v>66</v>
      </c>
      <c r="F72" s="20" t="s">
        <v>23</v>
      </c>
      <c r="G72" s="53">
        <v>80456.94</v>
      </c>
      <c r="H72" s="53">
        <v>80456.94</v>
      </c>
      <c r="I72" s="89">
        <v>80085.55</v>
      </c>
      <c r="J72" s="95">
        <v>1</v>
      </c>
      <c r="K72" s="20">
        <v>1</v>
      </c>
      <c r="L72" s="42" t="s">
        <v>24</v>
      </c>
      <c r="M72" s="42" t="s">
        <v>25</v>
      </c>
      <c r="N72" s="42">
        <v>1</v>
      </c>
      <c r="O72" s="20" t="s">
        <v>20</v>
      </c>
    </row>
    <row r="73" spans="2:15" ht="22.5">
      <c r="B73" s="9">
        <v>14</v>
      </c>
      <c r="C73" s="21" t="s">
        <v>108</v>
      </c>
      <c r="D73" s="22" t="s">
        <v>50</v>
      </c>
      <c r="E73" s="73" t="s">
        <v>66</v>
      </c>
      <c r="F73" s="9" t="s">
        <v>23</v>
      </c>
      <c r="G73" s="53">
        <v>80456.94</v>
      </c>
      <c r="H73" s="53">
        <v>80456.94</v>
      </c>
      <c r="I73" s="89">
        <v>80085.55</v>
      </c>
      <c r="J73" s="95">
        <v>1</v>
      </c>
      <c r="K73" s="9">
        <v>1</v>
      </c>
      <c r="L73" s="9" t="s">
        <v>24</v>
      </c>
      <c r="M73" s="9" t="s">
        <v>25</v>
      </c>
      <c r="N73" s="9">
        <v>1</v>
      </c>
      <c r="O73" s="9" t="s">
        <v>20</v>
      </c>
    </row>
    <row r="74" spans="2:15" ht="22.5">
      <c r="B74" s="20">
        <v>15</v>
      </c>
      <c r="C74" s="90" t="s">
        <v>109</v>
      </c>
      <c r="D74" s="80" t="s">
        <v>110</v>
      </c>
      <c r="E74" s="72" t="s">
        <v>66</v>
      </c>
      <c r="F74" s="20" t="s">
        <v>23</v>
      </c>
      <c r="G74" s="53">
        <v>80456.94</v>
      </c>
      <c r="H74" s="53">
        <v>80456.94</v>
      </c>
      <c r="I74" s="89">
        <v>80085.553199999995</v>
      </c>
      <c r="J74" s="95">
        <v>1</v>
      </c>
      <c r="K74" s="20">
        <v>1</v>
      </c>
      <c r="L74" s="42" t="s">
        <v>24</v>
      </c>
      <c r="M74" s="42" t="s">
        <v>25</v>
      </c>
      <c r="N74" s="42">
        <v>1</v>
      </c>
      <c r="O74" s="20" t="s">
        <v>20</v>
      </c>
    </row>
    <row r="75" spans="2:15" ht="22.5">
      <c r="B75" s="20">
        <v>16</v>
      </c>
      <c r="C75" s="90" t="s">
        <v>111</v>
      </c>
      <c r="D75" s="80" t="s">
        <v>112</v>
      </c>
      <c r="E75" s="72" t="s">
        <v>66</v>
      </c>
      <c r="F75" s="20" t="s">
        <v>23</v>
      </c>
      <c r="G75" s="53">
        <v>321827.76</v>
      </c>
      <c r="H75" s="53">
        <v>282243.46000000002</v>
      </c>
      <c r="I75" s="89">
        <v>320342.12</v>
      </c>
      <c r="J75" s="95">
        <v>1</v>
      </c>
      <c r="K75" s="20">
        <v>4</v>
      </c>
      <c r="L75" s="42" t="s">
        <v>26</v>
      </c>
      <c r="M75" s="42" t="s">
        <v>25</v>
      </c>
      <c r="N75" s="42">
        <v>4</v>
      </c>
      <c r="O75" s="20" t="s">
        <v>20</v>
      </c>
    </row>
    <row r="76" spans="2:15" ht="22.5">
      <c r="B76" s="20">
        <v>17</v>
      </c>
      <c r="C76" s="90" t="s">
        <v>113</v>
      </c>
      <c r="D76" s="80" t="s">
        <v>59</v>
      </c>
      <c r="E76" s="72" t="s">
        <v>66</v>
      </c>
      <c r="F76" s="20" t="s">
        <v>23</v>
      </c>
      <c r="G76" s="53">
        <v>80456.94</v>
      </c>
      <c r="H76" s="53">
        <v>80456.94</v>
      </c>
      <c r="I76" s="89">
        <v>76500.561599999986</v>
      </c>
      <c r="J76" s="95">
        <v>1</v>
      </c>
      <c r="K76" s="20">
        <v>1</v>
      </c>
      <c r="L76" s="42" t="s">
        <v>24</v>
      </c>
      <c r="M76" s="42" t="s">
        <v>25</v>
      </c>
      <c r="N76" s="42">
        <v>1</v>
      </c>
      <c r="O76" s="20" t="s">
        <v>20</v>
      </c>
    </row>
    <row r="77" spans="2:15" ht="22.5">
      <c r="B77" s="20">
        <v>18</v>
      </c>
      <c r="C77" s="90" t="s">
        <v>114</v>
      </c>
      <c r="D77" s="80" t="s">
        <v>115</v>
      </c>
      <c r="E77" s="72" t="s">
        <v>66</v>
      </c>
      <c r="F77" s="20" t="s">
        <v>23</v>
      </c>
      <c r="G77" s="53">
        <v>80456.94</v>
      </c>
      <c r="H77" s="53">
        <v>80456.94</v>
      </c>
      <c r="I77" s="89">
        <v>80085.55</v>
      </c>
      <c r="J77" s="95">
        <v>1</v>
      </c>
      <c r="K77" s="20">
        <v>1</v>
      </c>
      <c r="L77" s="42" t="s">
        <v>24</v>
      </c>
      <c r="M77" s="42" t="s">
        <v>25</v>
      </c>
      <c r="N77" s="42">
        <v>1</v>
      </c>
      <c r="O77" s="20" t="s">
        <v>20</v>
      </c>
    </row>
    <row r="78" spans="2:15" ht="22.5">
      <c r="B78" s="20">
        <v>19</v>
      </c>
      <c r="C78" s="90" t="s">
        <v>116</v>
      </c>
      <c r="D78" s="80" t="s">
        <v>117</v>
      </c>
      <c r="E78" s="72" t="s">
        <v>66</v>
      </c>
      <c r="F78" s="20" t="s">
        <v>23</v>
      </c>
      <c r="G78" s="53">
        <v>80456.95</v>
      </c>
      <c r="H78" s="53">
        <v>80456.95</v>
      </c>
      <c r="I78" s="53">
        <v>80445.490000000005</v>
      </c>
      <c r="J78" s="95">
        <v>1</v>
      </c>
      <c r="K78" s="20">
        <v>1</v>
      </c>
      <c r="L78" s="42" t="s">
        <v>24</v>
      </c>
      <c r="M78" s="42" t="s">
        <v>25</v>
      </c>
      <c r="N78" s="42">
        <v>1</v>
      </c>
      <c r="O78" s="20" t="s">
        <v>20</v>
      </c>
    </row>
    <row r="79" spans="2:15" ht="22.5">
      <c r="B79" s="20">
        <v>20</v>
      </c>
      <c r="C79" s="90" t="s">
        <v>118</v>
      </c>
      <c r="D79" s="80" t="s">
        <v>119</v>
      </c>
      <c r="E79" s="72" t="s">
        <v>66</v>
      </c>
      <c r="F79" s="20" t="s">
        <v>23</v>
      </c>
      <c r="G79" s="53">
        <v>80456.95</v>
      </c>
      <c r="H79" s="53">
        <v>80456.95</v>
      </c>
      <c r="I79" s="53">
        <v>80445.490000000005</v>
      </c>
      <c r="J79" s="95">
        <v>1</v>
      </c>
      <c r="K79" s="20">
        <v>1</v>
      </c>
      <c r="L79" s="42" t="s">
        <v>24</v>
      </c>
      <c r="M79" s="42" t="s">
        <v>25</v>
      </c>
      <c r="N79" s="42">
        <v>1</v>
      </c>
      <c r="O79" s="20" t="s">
        <v>20</v>
      </c>
    </row>
    <row r="80" spans="2:15" ht="22.5">
      <c r="B80" s="20">
        <v>21</v>
      </c>
      <c r="C80" s="90" t="s">
        <v>120</v>
      </c>
      <c r="D80" s="80" t="s">
        <v>60</v>
      </c>
      <c r="E80" s="72" t="s">
        <v>66</v>
      </c>
      <c r="F80" s="20" t="s">
        <v>23</v>
      </c>
      <c r="G80" s="53">
        <v>80456.95</v>
      </c>
      <c r="H80" s="53">
        <v>80456.95</v>
      </c>
      <c r="I80" s="53">
        <v>80445.490000000005</v>
      </c>
      <c r="J80" s="95">
        <v>1</v>
      </c>
      <c r="K80" s="20">
        <v>1</v>
      </c>
      <c r="L80" s="42" t="s">
        <v>24</v>
      </c>
      <c r="M80" s="42" t="s">
        <v>25</v>
      </c>
      <c r="N80" s="42">
        <v>1</v>
      </c>
      <c r="O80" s="20" t="s">
        <v>20</v>
      </c>
    </row>
    <row r="81" spans="2:15" ht="22.5">
      <c r="B81" s="20">
        <v>22</v>
      </c>
      <c r="C81" s="90" t="s">
        <v>121</v>
      </c>
      <c r="D81" s="80" t="s">
        <v>122</v>
      </c>
      <c r="E81" s="72" t="s">
        <v>66</v>
      </c>
      <c r="F81" s="20" t="s">
        <v>23</v>
      </c>
      <c r="G81" s="53">
        <f>80456.94*2</f>
        <v>160913.88</v>
      </c>
      <c r="H81" s="53">
        <v>160913.88</v>
      </c>
      <c r="I81" s="53">
        <v>160890.92000000001</v>
      </c>
      <c r="J81" s="95">
        <v>1</v>
      </c>
      <c r="K81" s="20">
        <v>2</v>
      </c>
      <c r="L81" s="42" t="s">
        <v>26</v>
      </c>
      <c r="M81" s="42" t="s">
        <v>25</v>
      </c>
      <c r="N81" s="42">
        <v>2</v>
      </c>
      <c r="O81" s="20" t="s">
        <v>20</v>
      </c>
    </row>
    <row r="82" spans="2:15" ht="22.5">
      <c r="B82" s="9">
        <v>23</v>
      </c>
      <c r="C82" s="77" t="s">
        <v>123</v>
      </c>
      <c r="D82" s="22" t="s">
        <v>57</v>
      </c>
      <c r="E82" s="72" t="s">
        <v>66</v>
      </c>
      <c r="F82" s="20" t="s">
        <v>23</v>
      </c>
      <c r="G82" s="53">
        <v>80456.95</v>
      </c>
      <c r="H82" s="53">
        <v>80456.95</v>
      </c>
      <c r="I82" s="53">
        <v>80444.850000000006</v>
      </c>
      <c r="J82" s="95">
        <v>1</v>
      </c>
      <c r="K82" s="9">
        <v>1</v>
      </c>
      <c r="L82" s="42" t="s">
        <v>24</v>
      </c>
      <c r="M82" s="42" t="s">
        <v>25</v>
      </c>
      <c r="N82" s="42">
        <v>1</v>
      </c>
      <c r="O82" s="9" t="s">
        <v>20</v>
      </c>
    </row>
    <row r="83" spans="2:15">
      <c r="B83" s="16"/>
      <c r="C83" s="5"/>
      <c r="D83" s="5"/>
      <c r="E83" s="257" t="s">
        <v>126</v>
      </c>
      <c r="F83" s="258"/>
      <c r="G83" s="61">
        <f>SUM(G60:G82)</f>
        <v>2413708.2399999998</v>
      </c>
      <c r="H83" s="61">
        <f>SUM(H60:H82)</f>
        <v>2374123.9399999995</v>
      </c>
      <c r="I83" s="61">
        <f>SUM(I60:I82)</f>
        <v>2413533.9948</v>
      </c>
      <c r="J83" s="93"/>
      <c r="K83" s="5"/>
      <c r="L83" s="24" t="e">
        <f>SUM(#REF!)</f>
        <v>#REF!</v>
      </c>
      <c r="M83" s="2"/>
      <c r="N83" s="4"/>
      <c r="O83" s="2"/>
    </row>
    <row r="84" spans="2:15">
      <c r="B84" s="18"/>
      <c r="C84" s="25" t="s">
        <v>27</v>
      </c>
      <c r="D84" s="2"/>
      <c r="E84" s="2"/>
      <c r="F84" s="2"/>
      <c r="G84" s="2"/>
      <c r="H84" s="2"/>
      <c r="I84" s="2"/>
      <c r="J84" s="8"/>
      <c r="K84" s="2"/>
      <c r="L84" s="2"/>
      <c r="M84" s="2"/>
      <c r="N84" s="2"/>
      <c r="O84" s="2"/>
    </row>
    <row r="85" spans="2:15" ht="22.5">
      <c r="B85" s="9">
        <v>1</v>
      </c>
      <c r="C85" s="10" t="s">
        <v>28</v>
      </c>
      <c r="D85" s="13" t="s">
        <v>29</v>
      </c>
      <c r="E85" s="12" t="s">
        <v>47</v>
      </c>
      <c r="F85" s="12" t="s">
        <v>17</v>
      </c>
      <c r="G85" s="26">
        <v>300000</v>
      </c>
      <c r="H85" s="65">
        <v>299986.87</v>
      </c>
      <c r="I85" s="26">
        <v>298142.59000000003</v>
      </c>
      <c r="J85" s="96">
        <v>1</v>
      </c>
      <c r="K85" s="27">
        <v>205</v>
      </c>
      <c r="L85" s="13" t="s">
        <v>30</v>
      </c>
      <c r="M85" s="9" t="s">
        <v>25</v>
      </c>
      <c r="N85" s="13">
        <v>59</v>
      </c>
      <c r="O85" s="13" t="s">
        <v>20</v>
      </c>
    </row>
    <row r="86" spans="2:15" ht="22.5">
      <c r="B86" s="9">
        <v>2</v>
      </c>
      <c r="C86" s="10" t="s">
        <v>31</v>
      </c>
      <c r="D86" s="13" t="s">
        <v>32</v>
      </c>
      <c r="E86" s="12" t="s">
        <v>47</v>
      </c>
      <c r="F86" s="12" t="s">
        <v>17</v>
      </c>
      <c r="G86" s="26">
        <v>400000</v>
      </c>
      <c r="H86" s="65">
        <v>399738.9</v>
      </c>
      <c r="I86" s="57">
        <v>399738.9</v>
      </c>
      <c r="J86" s="96">
        <v>1</v>
      </c>
      <c r="K86" s="27">
        <v>328</v>
      </c>
      <c r="L86" s="29" t="s">
        <v>30</v>
      </c>
      <c r="M86" s="9" t="s">
        <v>25</v>
      </c>
      <c r="N86" s="13">
        <v>114</v>
      </c>
      <c r="O86" s="13" t="s">
        <v>20</v>
      </c>
    </row>
    <row r="87" spans="2:15" ht="33.75">
      <c r="B87" s="9">
        <v>3</v>
      </c>
      <c r="C87" s="10" t="s">
        <v>33</v>
      </c>
      <c r="D87" s="13" t="s">
        <v>34</v>
      </c>
      <c r="E87" s="12" t="s">
        <v>47</v>
      </c>
      <c r="F87" s="12" t="s">
        <v>38</v>
      </c>
      <c r="G87" s="26">
        <v>500000</v>
      </c>
      <c r="H87" s="65">
        <v>499019.47</v>
      </c>
      <c r="I87" s="57">
        <v>499019.47</v>
      </c>
      <c r="J87" s="96">
        <v>1</v>
      </c>
      <c r="K87" s="27">
        <v>371</v>
      </c>
      <c r="L87" s="29" t="s">
        <v>30</v>
      </c>
      <c r="M87" s="30" t="s">
        <v>25</v>
      </c>
      <c r="N87" s="29">
        <v>477</v>
      </c>
      <c r="O87" s="29" t="s">
        <v>20</v>
      </c>
    </row>
    <row r="88" spans="2:15" ht="33.75">
      <c r="B88" s="9">
        <v>4</v>
      </c>
      <c r="C88" s="10" t="s">
        <v>68</v>
      </c>
      <c r="D88" s="13" t="s">
        <v>35</v>
      </c>
      <c r="E88" s="12" t="s">
        <v>47</v>
      </c>
      <c r="F88" s="12" t="s">
        <v>65</v>
      </c>
      <c r="G88" s="26">
        <v>2000000</v>
      </c>
      <c r="H88" s="65">
        <v>1997975.96</v>
      </c>
      <c r="I88" s="57">
        <v>1997975.96</v>
      </c>
      <c r="J88" s="96">
        <v>1</v>
      </c>
      <c r="K88" s="27">
        <v>953</v>
      </c>
      <c r="L88" s="31" t="s">
        <v>30</v>
      </c>
      <c r="M88" s="9" t="s">
        <v>25</v>
      </c>
      <c r="N88" s="13">
        <v>1427</v>
      </c>
      <c r="O88" s="13" t="s">
        <v>20</v>
      </c>
    </row>
    <row r="89" spans="2:15" ht="33.75">
      <c r="B89" s="9">
        <v>5</v>
      </c>
      <c r="C89" s="10" t="s">
        <v>36</v>
      </c>
      <c r="D89" s="13" t="s">
        <v>37</v>
      </c>
      <c r="E89" s="12" t="s">
        <v>47</v>
      </c>
      <c r="F89" s="12" t="s">
        <v>63</v>
      </c>
      <c r="G89" s="26">
        <v>953000</v>
      </c>
      <c r="H89" s="26">
        <v>952513.85</v>
      </c>
      <c r="I89" s="57">
        <v>952513.85</v>
      </c>
      <c r="J89" s="96">
        <v>1</v>
      </c>
      <c r="K89" s="13">
        <v>1</v>
      </c>
      <c r="L89" s="31" t="s">
        <v>39</v>
      </c>
      <c r="M89" s="9" t="s">
        <v>25</v>
      </c>
      <c r="N89" s="13">
        <v>76</v>
      </c>
      <c r="O89" s="13" t="s">
        <v>20</v>
      </c>
    </row>
    <row r="90" spans="2:15" ht="33.75">
      <c r="B90" s="9">
        <v>6</v>
      </c>
      <c r="C90" s="10" t="s">
        <v>40</v>
      </c>
      <c r="D90" s="13" t="s">
        <v>41</v>
      </c>
      <c r="E90" s="12" t="s">
        <v>47</v>
      </c>
      <c r="F90" s="12" t="s">
        <v>64</v>
      </c>
      <c r="G90" s="26">
        <v>1144000</v>
      </c>
      <c r="H90" s="65">
        <v>1143368.3999999999</v>
      </c>
      <c r="I90" s="57">
        <v>1143368.3999999999</v>
      </c>
      <c r="J90" s="96">
        <v>1</v>
      </c>
      <c r="K90" s="29">
        <v>1</v>
      </c>
      <c r="L90" s="27" t="s">
        <v>39</v>
      </c>
      <c r="M90" s="30" t="s">
        <v>25</v>
      </c>
      <c r="N90" s="29">
        <v>477</v>
      </c>
      <c r="O90" s="29" t="s">
        <v>20</v>
      </c>
    </row>
    <row r="91" spans="2:15" ht="22.5">
      <c r="B91" s="9">
        <v>7</v>
      </c>
      <c r="C91" s="10" t="s">
        <v>42</v>
      </c>
      <c r="D91" s="13" t="s">
        <v>43</v>
      </c>
      <c r="E91" s="12" t="s">
        <v>47</v>
      </c>
      <c r="F91" s="12" t="s">
        <v>65</v>
      </c>
      <c r="G91" s="26">
        <v>2000000</v>
      </c>
      <c r="H91" s="65">
        <v>1983488.44</v>
      </c>
      <c r="I91" s="57">
        <v>1982505.39</v>
      </c>
      <c r="J91" s="96">
        <v>1</v>
      </c>
      <c r="K91" s="29">
        <v>858.67</v>
      </c>
      <c r="L91" s="27" t="s">
        <v>30</v>
      </c>
      <c r="M91" s="30" t="s">
        <v>25</v>
      </c>
      <c r="N91" s="29">
        <v>375</v>
      </c>
      <c r="O91" s="29" t="s">
        <v>20</v>
      </c>
    </row>
    <row r="92" spans="2:15" ht="33.75">
      <c r="B92" s="9">
        <v>8</v>
      </c>
      <c r="C92" s="60" t="s">
        <v>44</v>
      </c>
      <c r="D92" s="13" t="s">
        <v>35</v>
      </c>
      <c r="E92" s="12" t="s">
        <v>47</v>
      </c>
      <c r="F92" s="12" t="s">
        <v>65</v>
      </c>
      <c r="G92" s="40">
        <v>1500000</v>
      </c>
      <c r="H92" s="40">
        <v>1492874.75</v>
      </c>
      <c r="I92" s="55">
        <v>1492054.29</v>
      </c>
      <c r="J92" s="97">
        <v>1</v>
      </c>
      <c r="K92" s="29">
        <v>512</v>
      </c>
      <c r="L92" s="27" t="s">
        <v>30</v>
      </c>
      <c r="M92" s="30" t="s">
        <v>25</v>
      </c>
      <c r="N92" s="29">
        <v>1427</v>
      </c>
      <c r="O92" s="29" t="s">
        <v>20</v>
      </c>
    </row>
    <row r="93" spans="2:15" ht="33.75">
      <c r="B93" s="9">
        <v>9</v>
      </c>
      <c r="C93" s="10" t="s">
        <v>45</v>
      </c>
      <c r="D93" s="13" t="s">
        <v>46</v>
      </c>
      <c r="E93" s="12" t="s">
        <v>47</v>
      </c>
      <c r="F93" s="12" t="s">
        <v>63</v>
      </c>
      <c r="G93" s="26">
        <v>335000</v>
      </c>
      <c r="H93" s="65">
        <v>333737.15000000002</v>
      </c>
      <c r="I93" s="57">
        <v>333737.15000000002</v>
      </c>
      <c r="J93" s="96">
        <v>1</v>
      </c>
      <c r="K93" s="29">
        <v>301</v>
      </c>
      <c r="L93" s="27" t="s">
        <v>30</v>
      </c>
      <c r="M93" s="30" t="s">
        <v>25</v>
      </c>
      <c r="N93" s="29">
        <v>333</v>
      </c>
      <c r="O93" s="29" t="s">
        <v>20</v>
      </c>
    </row>
    <row r="94" spans="2:15" ht="22.5">
      <c r="B94" s="9">
        <v>10</v>
      </c>
      <c r="C94" s="10" t="s">
        <v>49</v>
      </c>
      <c r="D94" s="13" t="s">
        <v>50</v>
      </c>
      <c r="E94" s="12" t="s">
        <v>47</v>
      </c>
      <c r="F94" s="12" t="s">
        <v>17</v>
      </c>
      <c r="G94" s="26">
        <v>300000</v>
      </c>
      <c r="H94" s="65">
        <v>299986.87</v>
      </c>
      <c r="I94" s="57">
        <v>299986.87</v>
      </c>
      <c r="J94" s="96">
        <v>1</v>
      </c>
      <c r="K94" s="29">
        <v>318</v>
      </c>
      <c r="L94" s="31" t="s">
        <v>30</v>
      </c>
      <c r="M94" s="9" t="s">
        <v>25</v>
      </c>
      <c r="N94" s="13">
        <v>37</v>
      </c>
      <c r="O94" s="13" t="s">
        <v>20</v>
      </c>
    </row>
    <row r="95" spans="2:15" ht="33.75">
      <c r="B95" s="9">
        <v>11</v>
      </c>
      <c r="C95" s="10" t="s">
        <v>51</v>
      </c>
      <c r="D95" s="13" t="s">
        <v>52</v>
      </c>
      <c r="E95" s="32" t="s">
        <v>47</v>
      </c>
      <c r="F95" s="12" t="s">
        <v>38</v>
      </c>
      <c r="G95" s="26">
        <v>1500000</v>
      </c>
      <c r="H95" s="65">
        <v>1498776.84</v>
      </c>
      <c r="I95" s="26">
        <v>1498776.84</v>
      </c>
      <c r="J95" s="96">
        <v>1</v>
      </c>
      <c r="K95" s="29">
        <v>579</v>
      </c>
      <c r="L95" s="13" t="s">
        <v>30</v>
      </c>
      <c r="M95" s="9" t="s">
        <v>25</v>
      </c>
      <c r="N95" s="13">
        <v>85</v>
      </c>
      <c r="O95" s="13" t="s">
        <v>20</v>
      </c>
    </row>
    <row r="96" spans="2:15" ht="33.75">
      <c r="B96" s="9">
        <v>12</v>
      </c>
      <c r="C96" s="10" t="s">
        <v>73</v>
      </c>
      <c r="D96" s="13" t="s">
        <v>53</v>
      </c>
      <c r="E96" s="12" t="s">
        <v>64</v>
      </c>
      <c r="F96" s="12" t="s">
        <v>22</v>
      </c>
      <c r="G96" s="26">
        <v>1500000</v>
      </c>
      <c r="H96" s="65">
        <v>1498838.01</v>
      </c>
      <c r="I96" s="26">
        <v>1498838.01</v>
      </c>
      <c r="J96" s="96">
        <v>1</v>
      </c>
      <c r="K96" s="13">
        <v>1700</v>
      </c>
      <c r="L96" s="31" t="s">
        <v>30</v>
      </c>
      <c r="M96" s="9" t="s">
        <v>19</v>
      </c>
      <c r="N96" s="13">
        <v>76</v>
      </c>
      <c r="O96" s="13" t="s">
        <v>20</v>
      </c>
    </row>
    <row r="97" spans="2:15" ht="22.5">
      <c r="B97" s="9">
        <v>13</v>
      </c>
      <c r="C97" s="10" t="s">
        <v>54</v>
      </c>
      <c r="D97" s="34" t="s">
        <v>55</v>
      </c>
      <c r="E97" s="12" t="s">
        <v>47</v>
      </c>
      <c r="F97" s="12" t="s">
        <v>17</v>
      </c>
      <c r="G97" s="54">
        <v>300000</v>
      </c>
      <c r="H97" s="54">
        <v>299379.32</v>
      </c>
      <c r="I97" s="54">
        <v>299379.32</v>
      </c>
      <c r="J97" s="96">
        <v>1</v>
      </c>
      <c r="K97" s="29">
        <v>270</v>
      </c>
      <c r="L97" s="15" t="s">
        <v>30</v>
      </c>
      <c r="M97" s="33" t="s">
        <v>19</v>
      </c>
      <c r="N97" s="13">
        <v>32</v>
      </c>
      <c r="O97" s="13" t="s">
        <v>20</v>
      </c>
    </row>
    <row r="98" spans="2:15" ht="22.5">
      <c r="B98" s="9">
        <v>14</v>
      </c>
      <c r="C98" s="10" t="s">
        <v>69</v>
      </c>
      <c r="D98" s="29" t="s">
        <v>48</v>
      </c>
      <c r="E98" s="12" t="s">
        <v>47</v>
      </c>
      <c r="F98" s="12" t="s">
        <v>17</v>
      </c>
      <c r="G98" s="54">
        <v>400000</v>
      </c>
      <c r="H98" s="54">
        <v>399702.38</v>
      </c>
      <c r="I98" s="54">
        <v>399702.38</v>
      </c>
      <c r="J98" s="96">
        <v>1</v>
      </c>
      <c r="K98" s="29">
        <v>370</v>
      </c>
      <c r="L98" s="15" t="s">
        <v>30</v>
      </c>
      <c r="M98" s="33" t="s">
        <v>19</v>
      </c>
      <c r="N98" s="13">
        <v>32</v>
      </c>
      <c r="O98" s="13" t="s">
        <v>20</v>
      </c>
    </row>
    <row r="99" spans="2:15">
      <c r="B99" s="49"/>
      <c r="C99" s="36"/>
      <c r="D99" s="37"/>
      <c r="E99" s="257" t="s">
        <v>126</v>
      </c>
      <c r="F99" s="258"/>
      <c r="G99" s="61">
        <f>SUM(G85:G98)</f>
        <v>13132000</v>
      </c>
      <c r="H99" s="61">
        <f>SUM(H85:H98)</f>
        <v>13099387.210000001</v>
      </c>
      <c r="I99" s="62">
        <f>SUM(I85:I98)</f>
        <v>13095739.42</v>
      </c>
      <c r="J99" s="94"/>
      <c r="K99" s="38"/>
      <c r="L99" s="38"/>
      <c r="M99" s="35"/>
      <c r="N99" s="38"/>
      <c r="O99" s="38"/>
    </row>
    <row r="100" spans="2:15">
      <c r="B100" s="50"/>
      <c r="C100" s="39" t="s">
        <v>56</v>
      </c>
      <c r="D100" s="8"/>
      <c r="E100" s="8"/>
      <c r="F100" s="8"/>
      <c r="G100" s="8"/>
      <c r="H100" s="8"/>
      <c r="I100" s="51"/>
      <c r="J100" s="8"/>
      <c r="K100" s="8"/>
      <c r="L100" s="8"/>
      <c r="M100" s="8"/>
      <c r="N100" s="8"/>
      <c r="O100" s="8"/>
    </row>
    <row r="101" spans="2:15" ht="56.25">
      <c r="B101" s="23">
        <v>1</v>
      </c>
      <c r="C101" s="60" t="s">
        <v>67</v>
      </c>
      <c r="D101" s="29" t="s">
        <v>57</v>
      </c>
      <c r="E101" s="13" t="s">
        <v>47</v>
      </c>
      <c r="F101" s="9" t="s">
        <v>65</v>
      </c>
      <c r="G101" s="55">
        <v>1500000</v>
      </c>
      <c r="H101" s="55">
        <v>1497690.5</v>
      </c>
      <c r="I101" s="55">
        <v>1497690.5</v>
      </c>
      <c r="J101" s="97">
        <v>1</v>
      </c>
      <c r="K101" s="30">
        <v>448</v>
      </c>
      <c r="L101" s="41" t="s">
        <v>30</v>
      </c>
      <c r="M101" s="41" t="s">
        <v>58</v>
      </c>
      <c r="N101" s="30">
        <v>26</v>
      </c>
      <c r="O101" s="9" t="s">
        <v>20</v>
      </c>
    </row>
    <row r="102" spans="2:15" ht="33.75">
      <c r="B102" s="9">
        <v>2</v>
      </c>
      <c r="C102" s="10" t="s">
        <v>70</v>
      </c>
      <c r="D102" s="29" t="s">
        <v>34</v>
      </c>
      <c r="E102" s="12" t="s">
        <v>47</v>
      </c>
      <c r="F102" s="12" t="s">
        <v>17</v>
      </c>
      <c r="G102" s="57">
        <v>200000</v>
      </c>
      <c r="H102" s="54">
        <v>199056.16</v>
      </c>
      <c r="I102" s="57">
        <v>193127.77</v>
      </c>
      <c r="J102" s="96">
        <v>1</v>
      </c>
      <c r="K102" s="29">
        <v>50</v>
      </c>
      <c r="L102" s="27" t="s">
        <v>71</v>
      </c>
      <c r="M102" s="9" t="s">
        <v>58</v>
      </c>
      <c r="N102" s="13">
        <v>72</v>
      </c>
      <c r="O102" s="13" t="s">
        <v>20</v>
      </c>
    </row>
    <row r="103" spans="2:15" ht="56.25">
      <c r="B103" s="23">
        <v>3</v>
      </c>
      <c r="C103" s="60" t="s">
        <v>74</v>
      </c>
      <c r="D103" s="15" t="s">
        <v>60</v>
      </c>
      <c r="E103" s="13" t="s">
        <v>47</v>
      </c>
      <c r="F103" s="9" t="s">
        <v>38</v>
      </c>
      <c r="G103" s="53">
        <v>1083848</v>
      </c>
      <c r="H103" s="53">
        <v>1082154.99</v>
      </c>
      <c r="I103" s="53">
        <v>1082154.99</v>
      </c>
      <c r="J103" s="95">
        <v>1</v>
      </c>
      <c r="K103" s="30">
        <v>304</v>
      </c>
      <c r="L103" s="41" t="s">
        <v>30</v>
      </c>
      <c r="M103" s="41" t="s">
        <v>58</v>
      </c>
      <c r="N103" s="30">
        <v>16</v>
      </c>
      <c r="O103" s="9" t="s">
        <v>20</v>
      </c>
    </row>
    <row r="104" spans="2:15" ht="78.75">
      <c r="B104" s="9">
        <v>4</v>
      </c>
      <c r="C104" s="52" t="s">
        <v>72</v>
      </c>
      <c r="D104" s="13" t="s">
        <v>59</v>
      </c>
      <c r="E104" s="12" t="s">
        <v>38</v>
      </c>
      <c r="F104" s="12" t="s">
        <v>22</v>
      </c>
      <c r="G104" s="54">
        <f>500000+321827.76</f>
        <v>821827.76</v>
      </c>
      <c r="H104" s="54">
        <v>861412.06</v>
      </c>
      <c r="I104" s="54">
        <v>861021.81</v>
      </c>
      <c r="J104" s="96">
        <v>1</v>
      </c>
      <c r="K104" s="29">
        <v>438.48</v>
      </c>
      <c r="L104" s="27" t="s">
        <v>30</v>
      </c>
      <c r="M104" s="9" t="s">
        <v>58</v>
      </c>
      <c r="N104" s="13">
        <v>45</v>
      </c>
      <c r="O104" s="13" t="s">
        <v>20</v>
      </c>
    </row>
    <row r="105" spans="2:15">
      <c r="B105" s="16"/>
      <c r="C105" s="43"/>
      <c r="D105" s="5"/>
      <c r="E105" s="257" t="s">
        <v>126</v>
      </c>
      <c r="F105" s="258"/>
      <c r="G105" s="63">
        <f>SUM(G101:G104)</f>
        <v>3605675.76</v>
      </c>
      <c r="H105" s="63">
        <f>SUM(H101:H104)</f>
        <v>3640313.71</v>
      </c>
      <c r="I105" s="63">
        <f>SUM(I101:I104)</f>
        <v>3633995.07</v>
      </c>
      <c r="J105" s="93"/>
      <c r="K105" s="5"/>
      <c r="L105" s="2"/>
      <c r="M105" s="2"/>
      <c r="N105" s="5"/>
      <c r="O105" s="2"/>
    </row>
    <row r="106" spans="2:15">
      <c r="B106" s="28"/>
      <c r="C106" s="2"/>
      <c r="D106" s="2"/>
      <c r="E106" s="2"/>
      <c r="F106" s="2"/>
      <c r="G106" s="2"/>
      <c r="H106" s="2"/>
      <c r="I106" s="2"/>
      <c r="J106" s="4"/>
      <c r="K106" s="2"/>
      <c r="L106" s="2"/>
      <c r="M106" s="2"/>
      <c r="N106" s="2"/>
      <c r="O106" s="2"/>
    </row>
    <row r="107" spans="2:15">
      <c r="B107" s="28"/>
      <c r="C107" s="2"/>
      <c r="D107" s="2"/>
      <c r="E107" s="2"/>
      <c r="F107" s="2"/>
      <c r="G107" s="2"/>
      <c r="H107" s="2"/>
      <c r="I107" s="67" t="s">
        <v>81</v>
      </c>
      <c r="J107" s="68">
        <f>SUM(J55,J58,J83,J99,J105)</f>
        <v>0</v>
      </c>
      <c r="K107" s="2"/>
      <c r="L107" s="2"/>
      <c r="M107" s="2"/>
      <c r="N107" s="2"/>
      <c r="O107" s="2"/>
    </row>
    <row r="108" spans="2:15">
      <c r="B108" s="28"/>
      <c r="C108" s="259" t="s">
        <v>124</v>
      </c>
      <c r="D108" s="259"/>
      <c r="E108" s="259"/>
      <c r="F108" s="260" t="s">
        <v>125</v>
      </c>
      <c r="G108" s="260"/>
      <c r="H108" s="260"/>
      <c r="I108" s="98"/>
      <c r="J108" s="71"/>
      <c r="K108" s="261"/>
      <c r="L108" s="261"/>
      <c r="M108" s="75"/>
      <c r="N108" s="76"/>
      <c r="O108" s="44"/>
    </row>
    <row r="109" spans="2:15">
      <c r="B109" s="87"/>
      <c r="C109" s="248" t="s">
        <v>14</v>
      </c>
      <c r="D109" s="248"/>
      <c r="E109" s="249"/>
      <c r="F109" s="81">
        <f>G55</f>
        <v>297000</v>
      </c>
      <c r="G109" s="85" t="s">
        <v>61</v>
      </c>
      <c r="H109" s="81">
        <f>I55</f>
        <v>296819.12</v>
      </c>
      <c r="I109" s="82"/>
      <c r="J109" s="46"/>
      <c r="K109" s="48"/>
      <c r="L109" s="69"/>
      <c r="M109" s="78"/>
      <c r="N109" s="79"/>
      <c r="O109" s="17"/>
    </row>
    <row r="110" spans="2:15">
      <c r="B110" s="87"/>
      <c r="C110" s="250" t="s">
        <v>75</v>
      </c>
      <c r="D110" s="250"/>
      <c r="E110" s="251"/>
      <c r="F110" s="81">
        <f>G58</f>
        <v>170000</v>
      </c>
      <c r="G110" s="85" t="s">
        <v>61</v>
      </c>
      <c r="H110" s="81">
        <f>I58</f>
        <v>166662.59</v>
      </c>
      <c r="I110" s="83"/>
      <c r="J110" s="46"/>
      <c r="K110" s="48"/>
      <c r="L110" s="69"/>
      <c r="M110" s="78"/>
      <c r="N110" s="70"/>
      <c r="O110" s="17"/>
    </row>
    <row r="111" spans="2:15">
      <c r="B111" s="87"/>
      <c r="C111" s="250" t="s">
        <v>21</v>
      </c>
      <c r="D111" s="250"/>
      <c r="E111" s="251"/>
      <c r="F111" s="81">
        <f>G83</f>
        <v>2413708.2399999998</v>
      </c>
      <c r="G111" s="85" t="s">
        <v>61</v>
      </c>
      <c r="H111" s="81">
        <f>I83</f>
        <v>2413533.9948</v>
      </c>
      <c r="I111" s="82"/>
      <c r="J111" s="66"/>
      <c r="K111" s="48"/>
      <c r="L111" s="69"/>
      <c r="M111" s="74"/>
      <c r="N111" s="74"/>
      <c r="O111" s="17"/>
    </row>
    <row r="112" spans="2:15">
      <c r="B112" s="88"/>
      <c r="C112" s="252" t="s">
        <v>27</v>
      </c>
      <c r="D112" s="252"/>
      <c r="E112" s="253"/>
      <c r="F112" s="81">
        <f>G99</f>
        <v>13132000</v>
      </c>
      <c r="G112" s="85" t="s">
        <v>61</v>
      </c>
      <c r="H112" s="81">
        <f>I99</f>
        <v>13095739.42</v>
      </c>
      <c r="I112" s="83"/>
      <c r="J112" s="46"/>
      <c r="K112" s="48"/>
      <c r="L112" s="69"/>
      <c r="M112" s="74"/>
      <c r="N112" s="74"/>
      <c r="O112" s="17"/>
    </row>
    <row r="113" spans="2:15">
      <c r="B113" s="45"/>
      <c r="C113" s="254" t="s">
        <v>56</v>
      </c>
      <c r="D113" s="255"/>
      <c r="E113" s="256"/>
      <c r="F113" s="81">
        <f>G105</f>
        <v>3605675.76</v>
      </c>
      <c r="G113" s="85" t="s">
        <v>61</v>
      </c>
      <c r="H113" s="81">
        <f>I105</f>
        <v>3633995.07</v>
      </c>
      <c r="I113" s="82"/>
      <c r="J113" s="66"/>
      <c r="K113" s="48"/>
      <c r="L113" s="69"/>
      <c r="M113" s="70"/>
      <c r="N113" s="70"/>
      <c r="O113" s="17"/>
    </row>
    <row r="114" spans="2:15">
      <c r="B114" s="45"/>
      <c r="C114" s="2"/>
      <c r="D114" s="91"/>
      <c r="E114" s="99" t="s">
        <v>62</v>
      </c>
      <c r="F114" s="245">
        <f>SUM(F109:F113)+0.86</f>
        <v>19618384.859999999</v>
      </c>
      <c r="G114" s="245"/>
      <c r="H114" s="92">
        <f>SUM(H109:H113)</f>
        <v>19606750.194800001</v>
      </c>
      <c r="I114" s="84"/>
      <c r="J114" s="58"/>
      <c r="K114" s="4"/>
      <c r="L114" s="4"/>
      <c r="M114" s="4"/>
      <c r="N114" s="4"/>
      <c r="O114" s="2"/>
    </row>
    <row r="115" spans="2:15">
      <c r="B115" s="2"/>
      <c r="C115" s="2"/>
      <c r="D115" s="91"/>
      <c r="E115" s="86" t="s">
        <v>79</v>
      </c>
      <c r="F115" s="246">
        <f>F114-H114</f>
        <v>11634.665199998766</v>
      </c>
      <c r="G115" s="246"/>
      <c r="H115" s="59"/>
      <c r="I115" s="59"/>
      <c r="J115" s="59"/>
      <c r="K115" s="4"/>
      <c r="L115" s="4"/>
      <c r="M115" s="4"/>
      <c r="N115" s="4"/>
      <c r="O115" s="2"/>
    </row>
    <row r="116" spans="2:15" ht="15.75">
      <c r="B116" s="240" t="s">
        <v>182</v>
      </c>
      <c r="C116" s="240"/>
      <c r="D116" s="240"/>
      <c r="E116" s="240"/>
      <c r="F116" s="240"/>
      <c r="G116" s="240"/>
      <c r="H116" s="240"/>
      <c r="I116" s="240"/>
      <c r="J116" s="240"/>
      <c r="K116" s="240"/>
      <c r="L116" s="240"/>
      <c r="M116" s="240"/>
      <c r="N116" s="240"/>
      <c r="O116" s="240"/>
    </row>
    <row r="117" spans="2:15">
      <c r="B117" s="212"/>
      <c r="C117" s="213"/>
      <c r="D117" s="213"/>
      <c r="G117" s="213"/>
      <c r="H117" s="213"/>
      <c r="I117" s="213"/>
      <c r="J117" s="213"/>
    </row>
    <row r="118" spans="2:15" ht="33.75">
      <c r="B118" s="158">
        <v>1</v>
      </c>
      <c r="C118" s="159" t="s">
        <v>183</v>
      </c>
      <c r="D118" s="160" t="s">
        <v>142</v>
      </c>
      <c r="E118" s="210"/>
      <c r="F118" s="210"/>
      <c r="G118" s="206">
        <v>1165462.98</v>
      </c>
      <c r="H118" s="161">
        <v>1163090.6499999999</v>
      </c>
      <c r="I118" s="161">
        <v>1163090.6499999999</v>
      </c>
      <c r="J118" s="162">
        <v>1</v>
      </c>
      <c r="K118" s="210"/>
      <c r="L118" s="210"/>
      <c r="M118" s="210"/>
      <c r="N118" s="210"/>
      <c r="O118" s="210"/>
    </row>
    <row r="119" spans="2:15">
      <c r="B119" s="214"/>
      <c r="C119" s="215"/>
      <c r="D119" s="215"/>
      <c r="E119" s="242" t="s">
        <v>184</v>
      </c>
      <c r="F119" s="243"/>
      <c r="G119" s="243"/>
      <c r="H119" s="216">
        <f>SUM(H118:H118)</f>
        <v>1163090.6499999999</v>
      </c>
      <c r="I119" s="216">
        <f>SUM(I118:I118)</f>
        <v>1163090.6499999999</v>
      </c>
      <c r="J119" s="217">
        <f>SUM(J118:J118)/1</f>
        <v>1</v>
      </c>
    </row>
    <row r="120" spans="2:15" ht="15.75">
      <c r="B120" s="240" t="s">
        <v>185</v>
      </c>
      <c r="C120" s="240"/>
      <c r="D120" s="240"/>
      <c r="E120" s="240"/>
      <c r="F120" s="240"/>
      <c r="G120" s="240"/>
      <c r="H120" s="240"/>
      <c r="I120" s="240"/>
      <c r="J120" s="240"/>
      <c r="K120" s="240"/>
      <c r="L120" s="240"/>
      <c r="M120" s="240"/>
      <c r="N120" s="240"/>
      <c r="O120" s="240"/>
    </row>
    <row r="121" spans="2:15" ht="33.75">
      <c r="B121" s="218">
        <v>1</v>
      </c>
      <c r="C121" s="173" t="s">
        <v>186</v>
      </c>
      <c r="D121" s="174" t="s">
        <v>187</v>
      </c>
      <c r="E121" s="105"/>
      <c r="F121" s="219"/>
      <c r="G121" s="220">
        <v>1500000</v>
      </c>
      <c r="H121" s="221">
        <v>1497413.1</v>
      </c>
      <c r="I121" s="221">
        <v>1497413.1</v>
      </c>
      <c r="J121" s="222">
        <v>1</v>
      </c>
      <c r="K121" s="210"/>
      <c r="L121" s="210"/>
      <c r="M121" s="210"/>
      <c r="N121" s="210"/>
      <c r="O121" s="210"/>
    </row>
    <row r="122" spans="2:15" ht="33.75">
      <c r="B122" s="168">
        <v>2</v>
      </c>
      <c r="C122" s="159" t="s">
        <v>188</v>
      </c>
      <c r="D122" s="169" t="s">
        <v>189</v>
      </c>
      <c r="E122" s="12"/>
      <c r="F122" s="207"/>
      <c r="G122" s="208">
        <v>750000</v>
      </c>
      <c r="H122" s="175">
        <v>749318.84</v>
      </c>
      <c r="I122" s="175">
        <v>749318.84</v>
      </c>
      <c r="J122" s="184">
        <v>1</v>
      </c>
      <c r="K122" s="210"/>
      <c r="L122" s="210"/>
      <c r="M122" s="210"/>
      <c r="N122" s="210"/>
      <c r="O122" s="210"/>
    </row>
    <row r="123" spans="2:15" ht="33.75">
      <c r="B123" s="172">
        <v>3</v>
      </c>
      <c r="C123" s="173" t="s">
        <v>190</v>
      </c>
      <c r="D123" s="174" t="s">
        <v>142</v>
      </c>
      <c r="E123" s="12"/>
      <c r="F123" s="207"/>
      <c r="G123" s="206">
        <v>1000000</v>
      </c>
      <c r="H123" s="175">
        <v>999281.3</v>
      </c>
      <c r="I123" s="175">
        <v>999281.3</v>
      </c>
      <c r="J123" s="184">
        <v>1</v>
      </c>
      <c r="K123" s="210"/>
      <c r="L123" s="210"/>
      <c r="M123" s="210"/>
      <c r="N123" s="210"/>
      <c r="O123" s="210"/>
    </row>
    <row r="124" spans="2:15">
      <c r="B124" s="211"/>
      <c r="C124" s="210"/>
      <c r="D124" s="210"/>
      <c r="E124" s="244" t="str">
        <f>E119</f>
        <v>TOTAL FONDO</v>
      </c>
      <c r="F124" s="244"/>
      <c r="G124" s="244"/>
      <c r="H124" s="209">
        <f>SUM(H121:H123)</f>
        <v>3246013.24</v>
      </c>
      <c r="I124" s="197">
        <f>SUM(I121:I123)</f>
        <v>3246013.24</v>
      </c>
      <c r="J124" s="163">
        <f>SUM(J121:J123)/(3)</f>
        <v>1</v>
      </c>
    </row>
    <row r="125" spans="2:15" ht="15.75">
      <c r="B125" s="240" t="s">
        <v>191</v>
      </c>
      <c r="C125" s="240"/>
      <c r="D125" s="240"/>
      <c r="E125" s="240"/>
      <c r="F125" s="240"/>
      <c r="G125" s="240"/>
      <c r="H125" s="240"/>
      <c r="I125" s="240"/>
      <c r="J125" s="240"/>
      <c r="K125" s="240"/>
      <c r="L125" s="240"/>
      <c r="M125" s="240"/>
      <c r="N125" s="240"/>
      <c r="O125" s="240"/>
    </row>
    <row r="126" spans="2:15" ht="33.75">
      <c r="B126" s="160">
        <v>1</v>
      </c>
      <c r="C126" s="176" t="s">
        <v>192</v>
      </c>
      <c r="D126" s="169" t="s">
        <v>193</v>
      </c>
      <c r="E126" s="12"/>
      <c r="F126" s="12"/>
      <c r="G126" s="170">
        <v>582838.80000000005</v>
      </c>
      <c r="H126" s="177">
        <v>580274.47</v>
      </c>
      <c r="I126" s="177">
        <v>580274.4709999999</v>
      </c>
      <c r="J126" s="171">
        <v>1</v>
      </c>
      <c r="K126" s="210"/>
      <c r="L126" s="210"/>
      <c r="M126" s="210"/>
      <c r="N126" s="210"/>
      <c r="O126" s="210"/>
    </row>
    <row r="127" spans="2:15" ht="33.75">
      <c r="B127" s="160">
        <v>2</v>
      </c>
      <c r="C127" s="176" t="s">
        <v>194</v>
      </c>
      <c r="D127" s="169" t="s">
        <v>142</v>
      </c>
      <c r="E127" s="12"/>
      <c r="F127" s="12"/>
      <c r="G127" s="170">
        <v>395882</v>
      </c>
      <c r="H127" s="177">
        <v>395729.79</v>
      </c>
      <c r="I127" s="177">
        <v>395729.78699999995</v>
      </c>
      <c r="J127" s="171">
        <v>1</v>
      </c>
      <c r="K127" s="210"/>
      <c r="L127" s="210"/>
      <c r="M127" s="210"/>
      <c r="N127" s="210"/>
      <c r="O127" s="210"/>
    </row>
    <row r="128" spans="2:15" ht="33.75">
      <c r="B128" s="160">
        <v>3</v>
      </c>
      <c r="C128" s="176" t="s">
        <v>195</v>
      </c>
      <c r="D128" s="169" t="s">
        <v>196</v>
      </c>
      <c r="E128" s="12"/>
      <c r="F128" s="12"/>
      <c r="G128" s="170">
        <v>683000</v>
      </c>
      <c r="H128" s="177">
        <v>682717.33</v>
      </c>
      <c r="I128" s="177">
        <v>682717.32900000003</v>
      </c>
      <c r="J128" s="171">
        <v>1</v>
      </c>
      <c r="K128" s="210"/>
      <c r="L128" s="210"/>
      <c r="M128" s="210"/>
      <c r="N128" s="210"/>
      <c r="O128" s="210"/>
    </row>
    <row r="129" spans="2:15" ht="45">
      <c r="B129" s="160">
        <v>4</v>
      </c>
      <c r="C129" s="176" t="s">
        <v>197</v>
      </c>
      <c r="D129" s="169" t="s">
        <v>198</v>
      </c>
      <c r="E129" s="12"/>
      <c r="F129" s="12"/>
      <c r="G129" s="170">
        <v>750883.98</v>
      </c>
      <c r="H129" s="177">
        <v>750803.81</v>
      </c>
      <c r="I129" s="177">
        <v>750803.80300000007</v>
      </c>
      <c r="J129" s="171">
        <v>1</v>
      </c>
      <c r="K129" s="210"/>
      <c r="L129" s="210"/>
      <c r="M129" s="210"/>
      <c r="N129" s="210"/>
      <c r="O129" s="210"/>
    </row>
    <row r="130" spans="2:15" ht="33.75">
      <c r="B130" s="160">
        <v>5</v>
      </c>
      <c r="C130" s="176" t="s">
        <v>199</v>
      </c>
      <c r="D130" s="169" t="s">
        <v>200</v>
      </c>
      <c r="E130" s="12"/>
      <c r="F130" s="12"/>
      <c r="G130" s="170">
        <v>2000000</v>
      </c>
      <c r="H130" s="177">
        <v>1998849.71</v>
      </c>
      <c r="I130" s="177">
        <v>1998849.71</v>
      </c>
      <c r="J130" s="171">
        <v>1</v>
      </c>
      <c r="K130" s="210"/>
      <c r="L130" s="210"/>
      <c r="M130" s="210"/>
      <c r="N130" s="210"/>
      <c r="O130" s="210"/>
    </row>
    <row r="131" spans="2:15" ht="33.75">
      <c r="B131" s="160">
        <v>6</v>
      </c>
      <c r="C131" s="176" t="s">
        <v>201</v>
      </c>
      <c r="D131" s="169" t="s">
        <v>142</v>
      </c>
      <c r="E131" s="12"/>
      <c r="F131" s="12"/>
      <c r="G131" s="170">
        <v>3250000</v>
      </c>
      <c r="H131" s="177">
        <v>3249030.1</v>
      </c>
      <c r="I131" s="177">
        <v>3249030.1</v>
      </c>
      <c r="J131" s="171">
        <v>1</v>
      </c>
      <c r="K131" s="210"/>
      <c r="L131" s="210"/>
      <c r="M131" s="210"/>
      <c r="N131" s="210"/>
      <c r="O131" s="210"/>
    </row>
    <row r="132" spans="2:15" ht="33.75">
      <c r="B132" s="160">
        <v>7</v>
      </c>
      <c r="C132" s="176" t="s">
        <v>202</v>
      </c>
      <c r="D132" s="169" t="s">
        <v>203</v>
      </c>
      <c r="E132" s="12"/>
      <c r="F132" s="12"/>
      <c r="G132" s="170">
        <v>494182.06</v>
      </c>
      <c r="H132" s="177">
        <v>493780.85</v>
      </c>
      <c r="I132" s="177">
        <v>493780.83999999997</v>
      </c>
      <c r="J132" s="171">
        <v>1</v>
      </c>
      <c r="K132" s="210"/>
      <c r="L132" s="210"/>
      <c r="M132" s="210"/>
      <c r="N132" s="210"/>
      <c r="O132" s="210"/>
    </row>
    <row r="133" spans="2:15" ht="45">
      <c r="B133" s="178">
        <v>8</v>
      </c>
      <c r="C133" s="176" t="s">
        <v>204</v>
      </c>
      <c r="D133" s="169" t="s">
        <v>205</v>
      </c>
      <c r="E133" s="12"/>
      <c r="F133" s="12"/>
      <c r="G133" s="170">
        <v>327051</v>
      </c>
      <c r="H133" s="177">
        <v>324619.78999999998</v>
      </c>
      <c r="I133" s="177">
        <v>324619.78999999998</v>
      </c>
      <c r="J133" s="167">
        <v>1</v>
      </c>
      <c r="K133" s="210"/>
      <c r="L133" s="210"/>
      <c r="M133" s="210"/>
      <c r="N133" s="210"/>
      <c r="O133" s="210"/>
    </row>
    <row r="134" spans="2:15" ht="45">
      <c r="B134" s="160">
        <v>9</v>
      </c>
      <c r="C134" s="159" t="s">
        <v>206</v>
      </c>
      <c r="D134" s="169" t="s">
        <v>207</v>
      </c>
      <c r="E134" s="12"/>
      <c r="F134" s="12"/>
      <c r="G134" s="170">
        <v>611674.93000000005</v>
      </c>
      <c r="H134" s="177">
        <v>607990.31000000006</v>
      </c>
      <c r="I134" s="161">
        <v>607990.31000000006</v>
      </c>
      <c r="J134" s="179">
        <v>1</v>
      </c>
      <c r="K134" s="210"/>
      <c r="L134" s="210"/>
      <c r="M134" s="210"/>
      <c r="N134" s="210"/>
      <c r="O134" s="210"/>
    </row>
    <row r="135" spans="2:15" ht="56.25">
      <c r="B135" s="174">
        <v>10</v>
      </c>
      <c r="C135" s="173" t="s">
        <v>208</v>
      </c>
      <c r="D135" s="180" t="s">
        <v>93</v>
      </c>
      <c r="E135" s="12"/>
      <c r="F135" s="12"/>
      <c r="G135" s="181">
        <v>415782.25</v>
      </c>
      <c r="H135" s="182">
        <v>412576.83</v>
      </c>
      <c r="I135" s="183">
        <v>410972.75</v>
      </c>
      <c r="J135" s="179">
        <v>1</v>
      </c>
      <c r="K135" s="210"/>
      <c r="L135" s="210"/>
      <c r="M135" s="210"/>
      <c r="N135" s="210"/>
      <c r="O135" s="210"/>
    </row>
    <row r="136" spans="2:15" ht="33.75">
      <c r="B136" s="160">
        <v>11</v>
      </c>
      <c r="C136" s="159" t="s">
        <v>209</v>
      </c>
      <c r="D136" s="169" t="s">
        <v>210</v>
      </c>
      <c r="E136" s="12"/>
      <c r="F136" s="12"/>
      <c r="G136" s="170">
        <v>308007</v>
      </c>
      <c r="H136" s="177">
        <v>305195.68</v>
      </c>
      <c r="I136" s="161">
        <v>304475.11</v>
      </c>
      <c r="J136" s="184">
        <v>1</v>
      </c>
      <c r="K136" s="210"/>
      <c r="L136" s="210"/>
      <c r="M136" s="210"/>
      <c r="N136" s="210"/>
      <c r="O136" s="210"/>
    </row>
    <row r="137" spans="2:15" ht="33.75">
      <c r="B137" s="185">
        <v>12</v>
      </c>
      <c r="C137" s="186" t="s">
        <v>211</v>
      </c>
      <c r="D137" s="187" t="s">
        <v>212</v>
      </c>
      <c r="E137" s="12"/>
      <c r="F137" s="12"/>
      <c r="G137" s="188">
        <v>180697.98</v>
      </c>
      <c r="H137" s="189">
        <v>180442.63</v>
      </c>
      <c r="I137" s="190">
        <v>180442.63</v>
      </c>
      <c r="J137" s="184">
        <v>1</v>
      </c>
      <c r="K137" s="210"/>
      <c r="L137" s="210"/>
      <c r="M137" s="210"/>
      <c r="N137" s="210"/>
      <c r="O137" s="210"/>
    </row>
    <row r="138" spans="2:15" ht="12.75" customHeight="1">
      <c r="B138" s="211"/>
      <c r="C138" s="223"/>
      <c r="D138" s="223"/>
      <c r="E138" s="241" t="s">
        <v>184</v>
      </c>
      <c r="F138" s="241"/>
      <c r="G138" s="241"/>
      <c r="H138" s="209">
        <f>SUM(H126:H137)</f>
        <v>9982011.2999999989</v>
      </c>
      <c r="I138" s="209">
        <f>SUM(I126:I137)</f>
        <v>9979686.629999999</v>
      </c>
      <c r="J138" s="163">
        <f>SUM(J126:J137)/(12)</f>
        <v>1</v>
      </c>
      <c r="K138" s="210"/>
      <c r="L138" s="210"/>
      <c r="M138" s="210"/>
      <c r="N138" s="210"/>
      <c r="O138" s="210"/>
    </row>
    <row r="139" spans="2:15">
      <c r="B139" s="191"/>
      <c r="C139" s="191"/>
      <c r="D139" s="191"/>
      <c r="G139" s="191"/>
      <c r="H139" s="192"/>
      <c r="I139" s="192"/>
      <c r="J139" s="193"/>
    </row>
    <row r="140" spans="2:15" ht="15.75">
      <c r="B140" s="240" t="s">
        <v>213</v>
      </c>
      <c r="C140" s="240"/>
      <c r="D140" s="240"/>
      <c r="E140" s="240"/>
      <c r="F140" s="240"/>
      <c r="G140" s="240"/>
      <c r="H140" s="240"/>
      <c r="I140" s="240"/>
      <c r="J140" s="240"/>
      <c r="K140" s="240"/>
      <c r="L140" s="240"/>
      <c r="M140" s="240"/>
      <c r="N140" s="240"/>
      <c r="O140" s="240"/>
    </row>
    <row r="141" spans="2:15" ht="56.25">
      <c r="B141" s="160">
        <v>1</v>
      </c>
      <c r="C141" s="194" t="s">
        <v>214</v>
      </c>
      <c r="D141" s="178" t="s">
        <v>205</v>
      </c>
      <c r="E141" s="12"/>
      <c r="F141" s="12"/>
      <c r="G141" s="195">
        <v>1675213.04</v>
      </c>
      <c r="H141" s="196">
        <v>1674948.29</v>
      </c>
      <c r="I141" s="175">
        <v>502484.49</v>
      </c>
      <c r="J141" s="171">
        <v>0.35</v>
      </c>
      <c r="K141" s="210"/>
      <c r="L141" s="210"/>
      <c r="M141" s="210"/>
      <c r="N141" s="210"/>
      <c r="O141" s="210"/>
    </row>
    <row r="142" spans="2:15">
      <c r="B142" s="211"/>
      <c r="C142" s="223"/>
      <c r="D142" s="223"/>
      <c r="E142" s="241" t="s">
        <v>184</v>
      </c>
      <c r="F142" s="241"/>
      <c r="G142" s="241"/>
      <c r="H142" s="209">
        <f>SUM(H141:H141)</f>
        <v>1674948.29</v>
      </c>
      <c r="I142" s="197">
        <f>SUM(I141:I141)</f>
        <v>502484.49</v>
      </c>
      <c r="J142" s="163">
        <f>SUM(J141:J141)/(1)</f>
        <v>0.35</v>
      </c>
    </row>
    <row r="143" spans="2:15">
      <c r="B143" s="191"/>
      <c r="C143" s="191"/>
      <c r="D143" s="191"/>
      <c r="G143" s="191"/>
      <c r="H143" s="192"/>
      <c r="I143" s="192"/>
      <c r="J143" s="193"/>
    </row>
    <row r="144" spans="2:15" ht="15.75">
      <c r="B144" s="240" t="s">
        <v>215</v>
      </c>
      <c r="C144" s="240"/>
      <c r="D144" s="240"/>
      <c r="E144" s="240"/>
      <c r="F144" s="240"/>
      <c r="G144" s="240"/>
      <c r="H144" s="240"/>
      <c r="I144" s="240"/>
      <c r="J144" s="240"/>
      <c r="K144" s="240"/>
      <c r="L144" s="240"/>
      <c r="M144" s="240"/>
      <c r="N144" s="240"/>
      <c r="O144" s="240"/>
    </row>
    <row r="145" spans="2:16" ht="33.75">
      <c r="B145" s="165">
        <v>1</v>
      </c>
      <c r="C145" s="159" t="s">
        <v>216</v>
      </c>
      <c r="D145" s="178" t="s">
        <v>217</v>
      </c>
      <c r="E145" s="12"/>
      <c r="F145" s="12"/>
      <c r="G145" s="198">
        <v>500000</v>
      </c>
      <c r="H145" s="166">
        <v>498199.65</v>
      </c>
      <c r="I145" s="166">
        <v>149459.9</v>
      </c>
      <c r="J145" s="199">
        <v>0.6</v>
      </c>
      <c r="K145" s="210"/>
      <c r="L145" s="210"/>
      <c r="M145" s="210"/>
      <c r="N145" s="210"/>
      <c r="O145" s="210"/>
    </row>
    <row r="146" spans="2:16">
      <c r="B146" s="211"/>
      <c r="C146" s="223"/>
      <c r="D146" s="223"/>
      <c r="E146" s="241" t="s">
        <v>184</v>
      </c>
      <c r="F146" s="241"/>
      <c r="G146" s="241"/>
      <c r="H146" s="200">
        <f>SUM(H145:H145)</f>
        <v>498199.65</v>
      </c>
      <c r="I146" s="201">
        <f>SUM(I145:I145)</f>
        <v>149459.9</v>
      </c>
      <c r="J146" s="164">
        <f>SUM(J145:J145)/(1)</f>
        <v>0.6</v>
      </c>
    </row>
    <row r="147" spans="2:16">
      <c r="B147" s="191"/>
      <c r="C147" s="191"/>
      <c r="D147" s="191"/>
      <c r="E147" s="191"/>
      <c r="F147" s="192"/>
      <c r="G147" s="192"/>
      <c r="H147" s="193"/>
      <c r="I147" s="193"/>
    </row>
    <row r="148" spans="2:16" ht="14.25">
      <c r="B148" s="202"/>
      <c r="C148" s="203"/>
      <c r="D148" s="203"/>
      <c r="E148" s="203"/>
      <c r="F148" s="204"/>
      <c r="G148" s="203"/>
      <c r="H148" s="205"/>
      <c r="I148" s="205"/>
    </row>
    <row r="149" spans="2:16" ht="14.25">
      <c r="B149" s="202"/>
      <c r="C149" s="203"/>
      <c r="D149" s="203"/>
      <c r="E149" s="203"/>
      <c r="F149" s="204"/>
      <c r="G149" s="203"/>
      <c r="H149" s="205"/>
      <c r="I149" s="205"/>
    </row>
    <row r="150" spans="2:16" ht="14.25">
      <c r="B150" s="202"/>
      <c r="C150" s="203"/>
      <c r="D150" s="203"/>
      <c r="E150" s="203"/>
      <c r="F150" s="204"/>
      <c r="G150" s="203"/>
      <c r="H150" s="205"/>
      <c r="I150" s="205"/>
    </row>
    <row r="151" spans="2:16" ht="14.25">
      <c r="B151" s="202"/>
      <c r="C151" s="203"/>
      <c r="D151" s="203"/>
      <c r="E151" s="203"/>
      <c r="F151" s="204"/>
      <c r="G151" s="203"/>
      <c r="H151" s="205"/>
      <c r="I151" s="205"/>
    </row>
    <row r="152" spans="2:16">
      <c r="B152"/>
    </row>
    <row r="153" spans="2:16">
      <c r="B153"/>
    </row>
    <row r="154" spans="2:16">
      <c r="B154"/>
      <c r="C154" s="236"/>
      <c r="D154" s="236"/>
      <c r="K154" s="236"/>
      <c r="L154" s="236"/>
      <c r="M154" s="236"/>
      <c r="N154" s="236"/>
      <c r="O154" s="236"/>
    </row>
    <row r="155" spans="2:16">
      <c r="B155"/>
      <c r="C155" s="238" t="s">
        <v>218</v>
      </c>
      <c r="D155" s="238"/>
      <c r="E155" s="237"/>
      <c r="F155" s="237"/>
      <c r="G155" s="237"/>
      <c r="H155" s="237"/>
      <c r="I155" s="237"/>
      <c r="J155" s="237"/>
      <c r="K155" s="239" t="s">
        <v>220</v>
      </c>
      <c r="L155" s="239"/>
      <c r="M155" s="239"/>
      <c r="N155" s="239"/>
      <c r="O155" s="239"/>
      <c r="P155" s="237"/>
    </row>
    <row r="156" spans="2:16">
      <c r="B156"/>
      <c r="C156" s="238" t="s">
        <v>219</v>
      </c>
      <c r="D156" s="238"/>
      <c r="E156" s="237"/>
      <c r="F156" s="237"/>
      <c r="G156" s="237"/>
      <c r="H156" s="237"/>
      <c r="I156" s="237"/>
      <c r="J156" s="237"/>
      <c r="K156" s="239" t="s">
        <v>221</v>
      </c>
      <c r="L156" s="239"/>
      <c r="M156" s="239"/>
      <c r="N156" s="239"/>
      <c r="O156" s="239"/>
      <c r="P156" s="237"/>
    </row>
    <row r="157" spans="2:16">
      <c r="B157"/>
    </row>
  </sheetData>
  <mergeCells count="48">
    <mergeCell ref="A2:O2"/>
    <mergeCell ref="A3:O3"/>
    <mergeCell ref="A4:O4"/>
    <mergeCell ref="F1:H1"/>
    <mergeCell ref="B12:O12"/>
    <mergeCell ref="E55:F55"/>
    <mergeCell ref="E58:F58"/>
    <mergeCell ref="B7:B9"/>
    <mergeCell ref="E7:F9"/>
    <mergeCell ref="G7:G9"/>
    <mergeCell ref="K7:N7"/>
    <mergeCell ref="O7:O9"/>
    <mergeCell ref="K8:L8"/>
    <mergeCell ref="M8:N8"/>
    <mergeCell ref="I7:I9"/>
    <mergeCell ref="J7:J9"/>
    <mergeCell ref="C7:C9"/>
    <mergeCell ref="D7:D9"/>
    <mergeCell ref="H7:H9"/>
    <mergeCell ref="F114:G114"/>
    <mergeCell ref="F115:G115"/>
    <mergeCell ref="B50:O50"/>
    <mergeCell ref="B51:O51"/>
    <mergeCell ref="C109:E109"/>
    <mergeCell ref="C110:E110"/>
    <mergeCell ref="C111:E111"/>
    <mergeCell ref="C112:E112"/>
    <mergeCell ref="C113:E113"/>
    <mergeCell ref="E99:F99"/>
    <mergeCell ref="E105:F105"/>
    <mergeCell ref="C108:E108"/>
    <mergeCell ref="F108:H108"/>
    <mergeCell ref="K108:L108"/>
    <mergeCell ref="E83:F83"/>
    <mergeCell ref="C155:D155"/>
    <mergeCell ref="C156:D156"/>
    <mergeCell ref="K155:O155"/>
    <mergeCell ref="K156:O156"/>
    <mergeCell ref="B116:O116"/>
    <mergeCell ref="B120:O120"/>
    <mergeCell ref="B125:O125"/>
    <mergeCell ref="E138:G138"/>
    <mergeCell ref="B140:O140"/>
    <mergeCell ref="B144:O144"/>
    <mergeCell ref="E142:G142"/>
    <mergeCell ref="E146:G146"/>
    <mergeCell ref="E119:G119"/>
    <mergeCell ref="E124:G124"/>
  </mergeCells>
  <pageMargins left="0.39370078740157483" right="0.39370078740157483" top="0.39370078740157483" bottom="0.59055118110236227" header="0" footer="0.39370078740157483"/>
  <pageSetup scale="56" fitToHeight="4" orientation="portrait" horizontalDpi="4294967293" r:id="rId1"/>
  <headerFooter>
    <oddFooter>&amp;C&amp;"Arial Black,Normal"&amp;P</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POA FISM 2021 AVANCES</vt:lpstr>
      <vt:lpstr>'POA FISM 2021 AVANCES'!Área_de_impresión</vt:lpstr>
      <vt:lpstr>'POA FISM 2021 AVANCES'!Títulos_a_imprimir</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norma ruth</dc:creator>
  <cp:lastModifiedBy>TESORERIA NEW</cp:lastModifiedBy>
  <cp:lastPrinted>2022-02-15T20:47:07Z</cp:lastPrinted>
  <dcterms:created xsi:type="dcterms:W3CDTF">2021-01-08T17:40:47Z</dcterms:created>
  <dcterms:modified xsi:type="dcterms:W3CDTF">2022-02-15T20:49:01Z</dcterms:modified>
</cp:coreProperties>
</file>